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80" windowHeight="9855" activeTab="0"/>
  </bookViews>
  <sheets>
    <sheet name="Start" sheetId="1" r:id="rId1"/>
    <sheet name="Groups 1 - 8" sheetId="2" r:id="rId2"/>
  </sheets>
  <definedNames/>
  <calcPr fullCalcOnLoad="1"/>
</workbook>
</file>

<file path=xl/sharedStrings.xml><?xml version="1.0" encoding="utf-8"?>
<sst xmlns="http://schemas.openxmlformats.org/spreadsheetml/2006/main" count="586" uniqueCount="19">
  <si>
    <t>Body</t>
  </si>
  <si>
    <t>Podiel</t>
  </si>
  <si>
    <t>:</t>
  </si>
  <si>
    <t>Priezvisko</t>
  </si>
  <si>
    <t>Meno</t>
  </si>
  <si>
    <t>Družstvo</t>
  </si>
  <si>
    <t>Štát</t>
  </si>
  <si>
    <t xml:space="preserve"> </t>
  </si>
  <si>
    <t>Skóre</t>
  </si>
  <si>
    <t>Počet skupín :</t>
  </si>
  <si>
    <t>Štartovné</t>
  </si>
  <si>
    <t>Suma :</t>
  </si>
  <si>
    <t>Číslo</t>
  </si>
  <si>
    <t>-</t>
  </si>
  <si>
    <t>No</t>
  </si>
  <si>
    <t>Por.</t>
  </si>
  <si>
    <t>Začiatok</t>
  </si>
  <si>
    <t>Dĺžka</t>
  </si>
  <si>
    <t>The One Slovakia GP - AM Group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</si>
</sst>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k&quot;"/>
    <numFmt numFmtId="173" formatCode="#,##0.00\ &quot;€&quot;"/>
    <numFmt numFmtId="174" formatCode="#,##0\ &quot;€&quot;"/>
    <numFmt numFmtId="175" formatCode="h:mm;@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13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3"/>
      <name val="Verdana"/>
      <family val="2"/>
    </font>
    <font>
      <b/>
      <i/>
      <sz val="11"/>
      <color indexed="13"/>
      <name val="Verdana"/>
      <family val="2"/>
    </font>
    <font>
      <sz val="10"/>
      <color indexed="8"/>
      <name val="Verdana"/>
      <family val="2"/>
    </font>
    <font>
      <b/>
      <i/>
      <sz val="12"/>
      <color indexed="10"/>
      <name val="Verdana"/>
      <family val="2"/>
    </font>
    <font>
      <b/>
      <i/>
      <sz val="10"/>
      <name val="Verdana"/>
      <family val="2"/>
    </font>
    <font>
      <b/>
      <i/>
      <sz val="11"/>
      <color indexed="17"/>
      <name val="Verdana"/>
      <family val="2"/>
    </font>
    <font>
      <b/>
      <sz val="10"/>
      <color indexed="13"/>
      <name val="Verdana"/>
      <family val="2"/>
    </font>
    <font>
      <b/>
      <sz val="10"/>
      <color indexed="9"/>
      <name val="Verdana"/>
      <family val="2"/>
    </font>
    <font>
      <b/>
      <sz val="11"/>
      <name val="Arial"/>
      <family val="0"/>
    </font>
    <font>
      <sz val="10"/>
      <name val="Arial CE"/>
      <family val="0"/>
    </font>
    <font>
      <sz val="3"/>
      <name val="Verdana"/>
      <family val="2"/>
    </font>
    <font>
      <b/>
      <sz val="7"/>
      <name val="Microsoft Sans Serif"/>
      <family val="2"/>
    </font>
    <font>
      <i/>
      <sz val="7"/>
      <name val="Microsoft Sans Serif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Microsoft Sans Serif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u val="single"/>
      <sz val="11"/>
      <color indexed="10"/>
      <name val="Verdana"/>
      <family val="2"/>
    </font>
    <font>
      <sz val="8"/>
      <name val="Tahoma"/>
      <family val="2"/>
    </font>
    <font>
      <b/>
      <sz val="7"/>
      <color indexed="8"/>
      <name val="Microsoft Sans Serif"/>
      <family val="2"/>
    </font>
    <font>
      <i/>
      <sz val="7"/>
      <color indexed="8"/>
      <name val="Microsoft Sans Serif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medium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medium"/>
      <top style="thick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" fontId="13" fillId="4" borderId="13" xfId="0" applyNumberFormat="1" applyFont="1" applyFill="1" applyBorder="1" applyAlignment="1">
      <alignment horizontal="center"/>
    </xf>
    <xf numFmtId="1" fontId="9" fillId="4" borderId="14" xfId="0" applyNumberFormat="1" applyFont="1" applyFill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7" fillId="5" borderId="18" xfId="0" applyNumberFormat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1" fontId="7" fillId="5" borderId="17" xfId="0" applyNumberFormat="1" applyFont="1" applyFill="1" applyBorder="1" applyAlignment="1">
      <alignment horizontal="center"/>
    </xf>
    <xf numFmtId="1" fontId="7" fillId="0" borderId="18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1" fontId="7" fillId="0" borderId="17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0" fontId="13" fillId="4" borderId="16" xfId="0" applyFont="1" applyFill="1" applyBorder="1" applyAlignment="1">
      <alignment horizontal="center"/>
    </xf>
    <xf numFmtId="1" fontId="13" fillId="4" borderId="20" xfId="0" applyNumberFormat="1" applyFont="1" applyFill="1" applyBorder="1" applyAlignment="1">
      <alignment horizontal="center"/>
    </xf>
    <xf numFmtId="2" fontId="9" fillId="4" borderId="20" xfId="0" applyNumberFormat="1" applyFont="1" applyFill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1" fontId="7" fillId="0" borderId="24" xfId="0" applyNumberFormat="1" applyFont="1" applyBorder="1" applyAlignment="1" applyProtection="1">
      <alignment horizontal="center"/>
      <protection locked="0"/>
    </xf>
    <xf numFmtId="1" fontId="7" fillId="0" borderId="23" xfId="0" applyNumberFormat="1" applyFont="1" applyBorder="1" applyAlignment="1" applyProtection="1">
      <alignment horizontal="center"/>
      <protection locked="0"/>
    </xf>
    <xf numFmtId="1" fontId="7" fillId="0" borderId="21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16" fillId="0" borderId="26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7" fillId="5" borderId="26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1" fontId="7" fillId="5" borderId="29" xfId="0" applyNumberFormat="1" applyFont="1" applyFill="1" applyBorder="1" applyAlignment="1">
      <alignment horizontal="center"/>
    </xf>
    <xf numFmtId="1" fontId="13" fillId="4" borderId="30" xfId="0" applyNumberFormat="1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1" fontId="13" fillId="4" borderId="31" xfId="0" applyNumberFormat="1" applyFont="1" applyFill="1" applyBorder="1" applyAlignment="1">
      <alignment horizontal="center"/>
    </xf>
    <xf numFmtId="2" fontId="9" fillId="4" borderId="31" xfId="0" applyNumberFormat="1" applyFont="1" applyFill="1" applyBorder="1" applyAlignment="1">
      <alignment horizontal="center"/>
    </xf>
    <xf numFmtId="1" fontId="9" fillId="4" borderId="29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49" fontId="17" fillId="6" borderId="0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3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2" fontId="18" fillId="6" borderId="38" xfId="0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1" fontId="18" fillId="6" borderId="39" xfId="0" applyNumberFormat="1" applyFont="1" applyFill="1" applyBorder="1" applyAlignment="1">
      <alignment horizontal="center"/>
    </xf>
    <xf numFmtId="2" fontId="18" fillId="6" borderId="40" xfId="0" applyNumberFormat="1" applyFont="1" applyFill="1" applyBorder="1" applyAlignment="1">
      <alignment horizontal="center"/>
    </xf>
    <xf numFmtId="2" fontId="18" fillId="6" borderId="41" xfId="0" applyNumberFormat="1" applyFont="1" applyFill="1" applyBorder="1" applyAlignment="1">
      <alignment horizontal="center"/>
    </xf>
    <xf numFmtId="0" fontId="18" fillId="6" borderId="35" xfId="0" applyFont="1" applyFill="1" applyBorder="1" applyAlignment="1">
      <alignment horizontal="center"/>
    </xf>
    <xf numFmtId="1" fontId="18" fillId="6" borderId="42" xfId="0" applyNumberFormat="1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1" fontId="7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>
      <alignment horizontal="center"/>
    </xf>
    <xf numFmtId="1" fontId="7" fillId="0" borderId="47" xfId="0" applyNumberFormat="1" applyFont="1" applyBorder="1" applyAlignment="1" applyProtection="1">
      <alignment horizontal="center"/>
      <protection locked="0"/>
    </xf>
    <xf numFmtId="1" fontId="7" fillId="0" borderId="48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1" fontId="7" fillId="5" borderId="54" xfId="0" applyNumberFormat="1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/>
    </xf>
    <xf numFmtId="1" fontId="7" fillId="5" borderId="55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6" borderId="59" xfId="0" applyFont="1" applyFill="1" applyBorder="1" applyAlignment="1">
      <alignment horizontal="center" vertical="center" wrapText="1"/>
    </xf>
    <xf numFmtId="174" fontId="8" fillId="0" borderId="0" xfId="0" applyNumberFormat="1" applyFont="1" applyAlignment="1">
      <alignment horizontal="center"/>
    </xf>
    <xf numFmtId="174" fontId="4" fillId="0" borderId="0" xfId="0" applyNumberFormat="1" applyFont="1" applyBorder="1" applyAlignment="1" applyProtection="1">
      <alignment horizontal="center"/>
      <protection locked="0"/>
    </xf>
    <xf numFmtId="174" fontId="4" fillId="0" borderId="6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3" fillId="4" borderId="61" xfId="0" applyFont="1" applyFill="1" applyBorder="1" applyAlignment="1">
      <alignment horizontal="center"/>
    </xf>
    <xf numFmtId="1" fontId="13" fillId="4" borderId="62" xfId="0" applyNumberFormat="1" applyFont="1" applyFill="1" applyBorder="1" applyAlignment="1">
      <alignment horizontal="center"/>
    </xf>
    <xf numFmtId="2" fontId="9" fillId="4" borderId="63" xfId="0" applyNumberFormat="1" applyFont="1" applyFill="1" applyBorder="1" applyAlignment="1">
      <alignment horizontal="center"/>
    </xf>
    <xf numFmtId="2" fontId="9" fillId="4" borderId="64" xfId="0" applyNumberFormat="1" applyFont="1" applyFill="1" applyBorder="1" applyAlignment="1">
      <alignment horizontal="center"/>
    </xf>
    <xf numFmtId="2" fontId="9" fillId="4" borderId="65" xfId="0" applyNumberFormat="1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49" fontId="4" fillId="0" borderId="67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5" fontId="23" fillId="0" borderId="0" xfId="0" applyNumberFormat="1" applyFont="1" applyAlignment="1">
      <alignment horizontal="center" vertical="center"/>
    </xf>
    <xf numFmtId="0" fontId="11" fillId="6" borderId="68" xfId="0" applyFont="1" applyFill="1" applyBorder="1" applyAlignment="1">
      <alignment horizontal="center"/>
    </xf>
    <xf numFmtId="0" fontId="14" fillId="4" borderId="69" xfId="0" applyFont="1" applyFill="1" applyBorder="1" applyAlignment="1" applyProtection="1">
      <alignment horizontal="center"/>
      <protection/>
    </xf>
    <xf numFmtId="0" fontId="15" fillId="0" borderId="70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175" fontId="32" fillId="0" borderId="0" xfId="0" applyNumberFormat="1" applyFont="1" applyAlignment="1">
      <alignment horizontal="center" vertical="center"/>
    </xf>
    <xf numFmtId="0" fontId="6" fillId="0" borderId="72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/>
      <protection locked="0"/>
    </xf>
    <xf numFmtId="0" fontId="9" fillId="4" borderId="72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00"/>
      </font>
      <fill>
        <patternFill>
          <bgColor rgb="FF00FFFF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42</xdr:row>
      <xdr:rowOff>47625</xdr:rowOff>
    </xdr:from>
    <xdr:to>
      <xdr:col>9</xdr:col>
      <xdr:colOff>1543050</xdr:colOff>
      <xdr:row>47</xdr:row>
      <xdr:rowOff>76200</xdr:rowOff>
    </xdr:to>
    <xdr:pic macro="[0]!RegisterFill"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76676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B2:T30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421875" style="9" customWidth="1"/>
    <col min="2" max="2" width="8.00390625" style="9" customWidth="1"/>
    <col min="3" max="3" width="14.00390625" style="9" customWidth="1"/>
    <col min="4" max="4" width="26.140625" style="9" customWidth="1"/>
    <col min="5" max="5" width="16.8515625" style="9" customWidth="1"/>
    <col min="6" max="6" width="41.140625" style="9" customWidth="1"/>
    <col min="7" max="7" width="8.57421875" style="9" customWidth="1"/>
    <col min="8" max="8" width="5.28125" style="9" customWidth="1"/>
    <col min="9" max="9" width="3.8515625" style="9" customWidth="1"/>
    <col min="10" max="10" width="29.00390625" style="9" customWidth="1"/>
    <col min="11" max="13" width="9.140625" style="9" customWidth="1"/>
    <col min="14" max="14" width="9.421875" style="9" customWidth="1"/>
    <col min="15" max="15" width="9.140625" style="9" hidden="1" customWidth="1"/>
    <col min="16" max="16" width="18.421875" style="9" customWidth="1"/>
    <col min="17" max="17" width="15.57421875" style="9" customWidth="1"/>
    <col min="18" max="18" width="33.7109375" style="9" customWidth="1"/>
    <col min="19" max="19" width="9.57421875" style="9" customWidth="1"/>
    <col min="20" max="16384" width="9.140625" style="9" customWidth="1"/>
  </cols>
  <sheetData>
    <row r="1" ht="13.5" thickBot="1"/>
    <row r="2" spans="2:6" ht="16.5" thickBot="1" thickTop="1">
      <c r="B2" s="8" t="s">
        <v>11</v>
      </c>
      <c r="C2" s="89">
        <f>SUM(C6:C53)</f>
        <v>0</v>
      </c>
      <c r="E2" s="118" t="s">
        <v>18</v>
      </c>
      <c r="F2" s="119"/>
    </row>
    <row r="3" ht="13.5" thickTop="1"/>
    <row r="4" ht="13.5" thickBot="1"/>
    <row r="5" spans="2:7" ht="15.75" thickTop="1">
      <c r="B5" s="1" t="s">
        <v>12</v>
      </c>
      <c r="C5" s="6" t="s">
        <v>10</v>
      </c>
      <c r="D5" s="6" t="s">
        <v>3</v>
      </c>
      <c r="E5" s="6" t="s">
        <v>4</v>
      </c>
      <c r="F5" s="6" t="s">
        <v>5</v>
      </c>
      <c r="G5" s="7" t="s">
        <v>6</v>
      </c>
    </row>
    <row r="6" spans="2:7" ht="14.25">
      <c r="B6" s="4">
        <v>1</v>
      </c>
      <c r="C6" s="90" t="s">
        <v>7</v>
      </c>
      <c r="D6" s="10" t="s">
        <v>7</v>
      </c>
      <c r="E6" s="99" t="e">
        <f aca="true" t="shared" si="0" ref="E6:E53">VLOOKUP(D6,$P$3:$T$284,2,FALSE)</f>
        <v>#N/A</v>
      </c>
      <c r="F6" s="99" t="e">
        <f aca="true" t="shared" si="1" ref="F6:F53">VLOOKUP(D6,$P$3:$T$284,3,FALSE)</f>
        <v>#N/A</v>
      </c>
      <c r="G6" s="100" t="e">
        <f aca="true" t="shared" si="2" ref="G6:G53">VLOOKUP(D6,$P$3:$T$284,4,FALSE)</f>
        <v>#N/A</v>
      </c>
    </row>
    <row r="7" spans="2:7" ht="14.25">
      <c r="B7" s="4">
        <f>B6+1</f>
        <v>2</v>
      </c>
      <c r="C7" s="90"/>
      <c r="D7" s="10" t="s">
        <v>7</v>
      </c>
      <c r="E7" s="99" t="e">
        <f t="shared" si="0"/>
        <v>#N/A</v>
      </c>
      <c r="F7" s="99" t="e">
        <f t="shared" si="1"/>
        <v>#N/A</v>
      </c>
      <c r="G7" s="100" t="e">
        <f t="shared" si="2"/>
        <v>#N/A</v>
      </c>
    </row>
    <row r="8" spans="2:7" ht="14.25">
      <c r="B8" s="4">
        <f aca="true" t="shared" si="3" ref="B8:B53">B7+1</f>
        <v>3</v>
      </c>
      <c r="C8" s="90" t="s">
        <v>7</v>
      </c>
      <c r="D8" s="10" t="s">
        <v>7</v>
      </c>
      <c r="E8" s="99" t="e">
        <f t="shared" si="0"/>
        <v>#N/A</v>
      </c>
      <c r="F8" s="99" t="e">
        <f t="shared" si="1"/>
        <v>#N/A</v>
      </c>
      <c r="G8" s="100" t="e">
        <f t="shared" si="2"/>
        <v>#N/A</v>
      </c>
    </row>
    <row r="9" spans="2:7" ht="14.25">
      <c r="B9" s="4">
        <f t="shared" si="3"/>
        <v>4</v>
      </c>
      <c r="C9" s="90"/>
      <c r="D9" s="10" t="s">
        <v>7</v>
      </c>
      <c r="E9" s="99" t="e">
        <f t="shared" si="0"/>
        <v>#N/A</v>
      </c>
      <c r="F9" s="99" t="e">
        <f t="shared" si="1"/>
        <v>#N/A</v>
      </c>
      <c r="G9" s="100" t="e">
        <f t="shared" si="2"/>
        <v>#N/A</v>
      </c>
    </row>
    <row r="10" spans="2:7" ht="14.25">
      <c r="B10" s="4">
        <f t="shared" si="3"/>
        <v>5</v>
      </c>
      <c r="C10" s="90" t="s">
        <v>7</v>
      </c>
      <c r="D10" s="10" t="s">
        <v>7</v>
      </c>
      <c r="E10" s="99" t="e">
        <f t="shared" si="0"/>
        <v>#N/A</v>
      </c>
      <c r="F10" s="99" t="e">
        <f t="shared" si="1"/>
        <v>#N/A</v>
      </c>
      <c r="G10" s="100" t="e">
        <f t="shared" si="2"/>
        <v>#N/A</v>
      </c>
    </row>
    <row r="11" spans="2:7" ht="14.25">
      <c r="B11" s="4">
        <f t="shared" si="3"/>
        <v>6</v>
      </c>
      <c r="C11" s="90" t="s">
        <v>7</v>
      </c>
      <c r="D11" s="10" t="s">
        <v>7</v>
      </c>
      <c r="E11" s="99" t="e">
        <f t="shared" si="0"/>
        <v>#N/A</v>
      </c>
      <c r="F11" s="99" t="e">
        <f t="shared" si="1"/>
        <v>#N/A</v>
      </c>
      <c r="G11" s="100" t="e">
        <f t="shared" si="2"/>
        <v>#N/A</v>
      </c>
    </row>
    <row r="12" spans="2:7" ht="14.25">
      <c r="B12" s="4">
        <f t="shared" si="3"/>
        <v>7</v>
      </c>
      <c r="C12" s="90" t="s">
        <v>7</v>
      </c>
      <c r="D12" s="10" t="s">
        <v>7</v>
      </c>
      <c r="E12" s="99" t="e">
        <f t="shared" si="0"/>
        <v>#N/A</v>
      </c>
      <c r="F12" s="99" t="e">
        <f t="shared" si="1"/>
        <v>#N/A</v>
      </c>
      <c r="G12" s="100" t="e">
        <f t="shared" si="2"/>
        <v>#N/A</v>
      </c>
    </row>
    <row r="13" spans="2:7" ht="14.25">
      <c r="B13" s="4">
        <f t="shared" si="3"/>
        <v>8</v>
      </c>
      <c r="C13" s="90" t="s">
        <v>7</v>
      </c>
      <c r="D13" s="10" t="s">
        <v>7</v>
      </c>
      <c r="E13" s="99" t="e">
        <f t="shared" si="0"/>
        <v>#N/A</v>
      </c>
      <c r="F13" s="99" t="e">
        <f t="shared" si="1"/>
        <v>#N/A</v>
      </c>
      <c r="G13" s="100" t="e">
        <f t="shared" si="2"/>
        <v>#N/A</v>
      </c>
    </row>
    <row r="14" spans="2:7" ht="14.25">
      <c r="B14" s="4">
        <f t="shared" si="3"/>
        <v>9</v>
      </c>
      <c r="C14" s="90" t="s">
        <v>7</v>
      </c>
      <c r="D14" s="10" t="s">
        <v>7</v>
      </c>
      <c r="E14" s="99" t="e">
        <f t="shared" si="0"/>
        <v>#N/A</v>
      </c>
      <c r="F14" s="99" t="e">
        <f t="shared" si="1"/>
        <v>#N/A</v>
      </c>
      <c r="G14" s="100" t="e">
        <f t="shared" si="2"/>
        <v>#N/A</v>
      </c>
    </row>
    <row r="15" spans="2:7" ht="14.25">
      <c r="B15" s="4">
        <f t="shared" si="3"/>
        <v>10</v>
      </c>
      <c r="C15" s="90" t="s">
        <v>7</v>
      </c>
      <c r="D15" s="10" t="s">
        <v>7</v>
      </c>
      <c r="E15" s="99" t="e">
        <f t="shared" si="0"/>
        <v>#N/A</v>
      </c>
      <c r="F15" s="99" t="e">
        <f t="shared" si="1"/>
        <v>#N/A</v>
      </c>
      <c r="G15" s="100" t="e">
        <f t="shared" si="2"/>
        <v>#N/A</v>
      </c>
    </row>
    <row r="16" spans="2:7" ht="14.25">
      <c r="B16" s="4">
        <f t="shared" si="3"/>
        <v>11</v>
      </c>
      <c r="C16" s="90" t="s">
        <v>7</v>
      </c>
      <c r="D16" s="10" t="s">
        <v>7</v>
      </c>
      <c r="E16" s="99" t="e">
        <f t="shared" si="0"/>
        <v>#N/A</v>
      </c>
      <c r="F16" s="99" t="e">
        <f t="shared" si="1"/>
        <v>#N/A</v>
      </c>
      <c r="G16" s="100" t="e">
        <f t="shared" si="2"/>
        <v>#N/A</v>
      </c>
    </row>
    <row r="17" spans="2:7" ht="14.25">
      <c r="B17" s="4">
        <f t="shared" si="3"/>
        <v>12</v>
      </c>
      <c r="C17" s="90" t="s">
        <v>7</v>
      </c>
      <c r="D17" s="10" t="s">
        <v>7</v>
      </c>
      <c r="E17" s="99" t="e">
        <f t="shared" si="0"/>
        <v>#N/A</v>
      </c>
      <c r="F17" s="99" t="e">
        <f t="shared" si="1"/>
        <v>#N/A</v>
      </c>
      <c r="G17" s="100" t="e">
        <f t="shared" si="2"/>
        <v>#N/A</v>
      </c>
    </row>
    <row r="18" spans="2:7" ht="14.25">
      <c r="B18" s="4">
        <f t="shared" si="3"/>
        <v>13</v>
      </c>
      <c r="C18" s="90" t="s">
        <v>7</v>
      </c>
      <c r="D18" s="10" t="s">
        <v>7</v>
      </c>
      <c r="E18" s="99" t="e">
        <f t="shared" si="0"/>
        <v>#N/A</v>
      </c>
      <c r="F18" s="99" t="e">
        <f t="shared" si="1"/>
        <v>#N/A</v>
      </c>
      <c r="G18" s="100" t="e">
        <f t="shared" si="2"/>
        <v>#N/A</v>
      </c>
    </row>
    <row r="19" spans="2:7" ht="14.25">
      <c r="B19" s="4">
        <f t="shared" si="3"/>
        <v>14</v>
      </c>
      <c r="C19" s="90" t="s">
        <v>7</v>
      </c>
      <c r="D19" s="10" t="s">
        <v>7</v>
      </c>
      <c r="E19" s="99" t="e">
        <f t="shared" si="0"/>
        <v>#N/A</v>
      </c>
      <c r="F19" s="99" t="e">
        <f t="shared" si="1"/>
        <v>#N/A</v>
      </c>
      <c r="G19" s="100" t="e">
        <f t="shared" si="2"/>
        <v>#N/A</v>
      </c>
    </row>
    <row r="20" spans="2:7" ht="14.25">
      <c r="B20" s="4">
        <f t="shared" si="3"/>
        <v>15</v>
      </c>
      <c r="C20" s="90" t="s">
        <v>7</v>
      </c>
      <c r="D20" s="10" t="s">
        <v>7</v>
      </c>
      <c r="E20" s="99" t="e">
        <f t="shared" si="0"/>
        <v>#N/A</v>
      </c>
      <c r="F20" s="99" t="e">
        <f t="shared" si="1"/>
        <v>#N/A</v>
      </c>
      <c r="G20" s="100" t="e">
        <f t="shared" si="2"/>
        <v>#N/A</v>
      </c>
    </row>
    <row r="21" spans="2:7" ht="14.25">
      <c r="B21" s="4">
        <f t="shared" si="3"/>
        <v>16</v>
      </c>
      <c r="C21" s="90" t="s">
        <v>7</v>
      </c>
      <c r="D21" s="10" t="s">
        <v>7</v>
      </c>
      <c r="E21" s="99" t="e">
        <f t="shared" si="0"/>
        <v>#N/A</v>
      </c>
      <c r="F21" s="99" t="e">
        <f t="shared" si="1"/>
        <v>#N/A</v>
      </c>
      <c r="G21" s="100" t="e">
        <f t="shared" si="2"/>
        <v>#N/A</v>
      </c>
    </row>
    <row r="22" spans="2:7" ht="14.25">
      <c r="B22" s="4">
        <f t="shared" si="3"/>
        <v>17</v>
      </c>
      <c r="C22" s="90" t="s">
        <v>7</v>
      </c>
      <c r="D22" s="10" t="s">
        <v>7</v>
      </c>
      <c r="E22" s="99" t="e">
        <f t="shared" si="0"/>
        <v>#N/A</v>
      </c>
      <c r="F22" s="99" t="e">
        <f t="shared" si="1"/>
        <v>#N/A</v>
      </c>
      <c r="G22" s="100" t="e">
        <f t="shared" si="2"/>
        <v>#N/A</v>
      </c>
    </row>
    <row r="23" spans="2:7" ht="14.25">
      <c r="B23" s="4">
        <f t="shared" si="3"/>
        <v>18</v>
      </c>
      <c r="C23" s="90" t="s">
        <v>7</v>
      </c>
      <c r="D23" s="10" t="s">
        <v>7</v>
      </c>
      <c r="E23" s="99" t="e">
        <f t="shared" si="0"/>
        <v>#N/A</v>
      </c>
      <c r="F23" s="99" t="e">
        <f t="shared" si="1"/>
        <v>#N/A</v>
      </c>
      <c r="G23" s="100" t="e">
        <f t="shared" si="2"/>
        <v>#N/A</v>
      </c>
    </row>
    <row r="24" spans="2:7" ht="14.25">
      <c r="B24" s="4">
        <f t="shared" si="3"/>
        <v>19</v>
      </c>
      <c r="C24" s="90" t="s">
        <v>7</v>
      </c>
      <c r="D24" s="10" t="s">
        <v>7</v>
      </c>
      <c r="E24" s="99" t="e">
        <f t="shared" si="0"/>
        <v>#N/A</v>
      </c>
      <c r="F24" s="99" t="e">
        <f t="shared" si="1"/>
        <v>#N/A</v>
      </c>
      <c r="G24" s="100" t="e">
        <f t="shared" si="2"/>
        <v>#N/A</v>
      </c>
    </row>
    <row r="25" spans="2:7" ht="14.25">
      <c r="B25" s="4">
        <f t="shared" si="3"/>
        <v>20</v>
      </c>
      <c r="C25" s="90" t="s">
        <v>7</v>
      </c>
      <c r="D25" s="10" t="s">
        <v>7</v>
      </c>
      <c r="E25" s="99" t="e">
        <f t="shared" si="0"/>
        <v>#N/A</v>
      </c>
      <c r="F25" s="99" t="e">
        <f t="shared" si="1"/>
        <v>#N/A</v>
      </c>
      <c r="G25" s="100" t="e">
        <f t="shared" si="2"/>
        <v>#N/A</v>
      </c>
    </row>
    <row r="26" spans="2:7" ht="14.25">
      <c r="B26" s="4">
        <f t="shared" si="3"/>
        <v>21</v>
      </c>
      <c r="C26" s="90" t="s">
        <v>7</v>
      </c>
      <c r="D26" s="10" t="s">
        <v>7</v>
      </c>
      <c r="E26" s="99" t="e">
        <f t="shared" si="0"/>
        <v>#N/A</v>
      </c>
      <c r="F26" s="99" t="e">
        <f t="shared" si="1"/>
        <v>#N/A</v>
      </c>
      <c r="G26" s="100" t="e">
        <f t="shared" si="2"/>
        <v>#N/A</v>
      </c>
    </row>
    <row r="27" spans="2:7" ht="14.25">
      <c r="B27" s="4">
        <f t="shared" si="3"/>
        <v>22</v>
      </c>
      <c r="C27" s="90" t="s">
        <v>7</v>
      </c>
      <c r="D27" s="10" t="s">
        <v>7</v>
      </c>
      <c r="E27" s="99" t="e">
        <f t="shared" si="0"/>
        <v>#N/A</v>
      </c>
      <c r="F27" s="99" t="e">
        <f t="shared" si="1"/>
        <v>#N/A</v>
      </c>
      <c r="G27" s="100" t="e">
        <f t="shared" si="2"/>
        <v>#N/A</v>
      </c>
    </row>
    <row r="28" spans="2:7" ht="14.25">
      <c r="B28" s="4">
        <f t="shared" si="3"/>
        <v>23</v>
      </c>
      <c r="C28" s="90" t="s">
        <v>7</v>
      </c>
      <c r="D28" s="10" t="s">
        <v>7</v>
      </c>
      <c r="E28" s="99" t="e">
        <f t="shared" si="0"/>
        <v>#N/A</v>
      </c>
      <c r="F28" s="99" t="e">
        <f t="shared" si="1"/>
        <v>#N/A</v>
      </c>
      <c r="G28" s="100" t="e">
        <f t="shared" si="2"/>
        <v>#N/A</v>
      </c>
    </row>
    <row r="29" spans="2:7" ht="14.25">
      <c r="B29" s="4">
        <f t="shared" si="3"/>
        <v>24</v>
      </c>
      <c r="C29" s="90" t="s">
        <v>7</v>
      </c>
      <c r="D29" s="10" t="s">
        <v>7</v>
      </c>
      <c r="E29" s="99" t="e">
        <f t="shared" si="0"/>
        <v>#N/A</v>
      </c>
      <c r="F29" s="99" t="e">
        <f t="shared" si="1"/>
        <v>#N/A</v>
      </c>
      <c r="G29" s="100" t="e">
        <f t="shared" si="2"/>
        <v>#N/A</v>
      </c>
    </row>
    <row r="30" spans="2:7" ht="14.25">
      <c r="B30" s="4">
        <f t="shared" si="3"/>
        <v>25</v>
      </c>
      <c r="C30" s="90" t="s">
        <v>7</v>
      </c>
      <c r="D30" s="10" t="s">
        <v>7</v>
      </c>
      <c r="E30" s="99" t="e">
        <f t="shared" si="0"/>
        <v>#N/A</v>
      </c>
      <c r="F30" s="99" t="e">
        <f t="shared" si="1"/>
        <v>#N/A</v>
      </c>
      <c r="G30" s="100" t="e">
        <f t="shared" si="2"/>
        <v>#N/A</v>
      </c>
    </row>
    <row r="31" spans="2:7" ht="14.25">
      <c r="B31" s="4">
        <f t="shared" si="3"/>
        <v>26</v>
      </c>
      <c r="C31" s="90" t="s">
        <v>7</v>
      </c>
      <c r="D31" s="10" t="s">
        <v>7</v>
      </c>
      <c r="E31" s="99" t="e">
        <f t="shared" si="0"/>
        <v>#N/A</v>
      </c>
      <c r="F31" s="99" t="e">
        <f t="shared" si="1"/>
        <v>#N/A</v>
      </c>
      <c r="G31" s="100" t="e">
        <f t="shared" si="2"/>
        <v>#N/A</v>
      </c>
    </row>
    <row r="32" spans="2:7" ht="14.25">
      <c r="B32" s="4">
        <f t="shared" si="3"/>
        <v>27</v>
      </c>
      <c r="C32" s="90" t="s">
        <v>7</v>
      </c>
      <c r="D32" s="10" t="s">
        <v>7</v>
      </c>
      <c r="E32" s="99" t="e">
        <f t="shared" si="0"/>
        <v>#N/A</v>
      </c>
      <c r="F32" s="99" t="e">
        <f t="shared" si="1"/>
        <v>#N/A</v>
      </c>
      <c r="G32" s="100" t="e">
        <f t="shared" si="2"/>
        <v>#N/A</v>
      </c>
    </row>
    <row r="33" spans="2:7" ht="14.25">
      <c r="B33" s="4">
        <f t="shared" si="3"/>
        <v>28</v>
      </c>
      <c r="C33" s="90" t="s">
        <v>7</v>
      </c>
      <c r="D33" s="10" t="s">
        <v>7</v>
      </c>
      <c r="E33" s="99" t="e">
        <f t="shared" si="0"/>
        <v>#N/A</v>
      </c>
      <c r="F33" s="99" t="e">
        <f t="shared" si="1"/>
        <v>#N/A</v>
      </c>
      <c r="G33" s="100" t="e">
        <f t="shared" si="2"/>
        <v>#N/A</v>
      </c>
    </row>
    <row r="34" spans="2:7" ht="14.25">
      <c r="B34" s="4">
        <f t="shared" si="3"/>
        <v>29</v>
      </c>
      <c r="C34" s="90" t="s">
        <v>7</v>
      </c>
      <c r="D34" s="10" t="s">
        <v>7</v>
      </c>
      <c r="E34" s="99" t="e">
        <f t="shared" si="0"/>
        <v>#N/A</v>
      </c>
      <c r="F34" s="99" t="e">
        <f t="shared" si="1"/>
        <v>#N/A</v>
      </c>
      <c r="G34" s="100" t="e">
        <f t="shared" si="2"/>
        <v>#N/A</v>
      </c>
    </row>
    <row r="35" spans="2:7" ht="14.25">
      <c r="B35" s="4">
        <f t="shared" si="3"/>
        <v>30</v>
      </c>
      <c r="C35" s="90" t="s">
        <v>7</v>
      </c>
      <c r="D35" s="10" t="s">
        <v>7</v>
      </c>
      <c r="E35" s="99" t="e">
        <f t="shared" si="0"/>
        <v>#N/A</v>
      </c>
      <c r="F35" s="99" t="e">
        <f t="shared" si="1"/>
        <v>#N/A</v>
      </c>
      <c r="G35" s="100" t="e">
        <f t="shared" si="2"/>
        <v>#N/A</v>
      </c>
    </row>
    <row r="36" spans="2:7" ht="14.25">
      <c r="B36" s="4">
        <f t="shared" si="3"/>
        <v>31</v>
      </c>
      <c r="C36" s="90" t="s">
        <v>7</v>
      </c>
      <c r="D36" s="10" t="s">
        <v>7</v>
      </c>
      <c r="E36" s="99" t="e">
        <f t="shared" si="0"/>
        <v>#N/A</v>
      </c>
      <c r="F36" s="99" t="e">
        <f t="shared" si="1"/>
        <v>#N/A</v>
      </c>
      <c r="G36" s="100" t="e">
        <f t="shared" si="2"/>
        <v>#N/A</v>
      </c>
    </row>
    <row r="37" spans="2:7" ht="14.25">
      <c r="B37" s="4">
        <f t="shared" si="3"/>
        <v>32</v>
      </c>
      <c r="C37" s="90" t="s">
        <v>7</v>
      </c>
      <c r="D37" s="10" t="s">
        <v>7</v>
      </c>
      <c r="E37" s="99" t="e">
        <f t="shared" si="0"/>
        <v>#N/A</v>
      </c>
      <c r="F37" s="99" t="e">
        <f t="shared" si="1"/>
        <v>#N/A</v>
      </c>
      <c r="G37" s="100" t="e">
        <f t="shared" si="2"/>
        <v>#N/A</v>
      </c>
    </row>
    <row r="38" spans="2:7" ht="14.25">
      <c r="B38" s="4">
        <f t="shared" si="3"/>
        <v>33</v>
      </c>
      <c r="C38" s="90" t="s">
        <v>7</v>
      </c>
      <c r="D38" s="10" t="s">
        <v>7</v>
      </c>
      <c r="E38" s="99" t="e">
        <f t="shared" si="0"/>
        <v>#N/A</v>
      </c>
      <c r="F38" s="99" t="e">
        <f t="shared" si="1"/>
        <v>#N/A</v>
      </c>
      <c r="G38" s="100" t="e">
        <f t="shared" si="2"/>
        <v>#N/A</v>
      </c>
    </row>
    <row r="39" spans="2:7" ht="14.25">
      <c r="B39" s="4">
        <f t="shared" si="3"/>
        <v>34</v>
      </c>
      <c r="C39" s="90" t="s">
        <v>7</v>
      </c>
      <c r="D39" s="10" t="s">
        <v>7</v>
      </c>
      <c r="E39" s="99" t="e">
        <f t="shared" si="0"/>
        <v>#N/A</v>
      </c>
      <c r="F39" s="99" t="e">
        <f t="shared" si="1"/>
        <v>#N/A</v>
      </c>
      <c r="G39" s="100" t="e">
        <f t="shared" si="2"/>
        <v>#N/A</v>
      </c>
    </row>
    <row r="40" spans="2:7" ht="14.25">
      <c r="B40" s="4">
        <f t="shared" si="3"/>
        <v>35</v>
      </c>
      <c r="C40" s="90" t="s">
        <v>7</v>
      </c>
      <c r="D40" s="10" t="s">
        <v>7</v>
      </c>
      <c r="E40" s="99" t="e">
        <f t="shared" si="0"/>
        <v>#N/A</v>
      </c>
      <c r="F40" s="99" t="e">
        <f t="shared" si="1"/>
        <v>#N/A</v>
      </c>
      <c r="G40" s="100" t="e">
        <f t="shared" si="2"/>
        <v>#N/A</v>
      </c>
    </row>
    <row r="41" spans="2:7" ht="14.25">
      <c r="B41" s="4">
        <f t="shared" si="3"/>
        <v>36</v>
      </c>
      <c r="C41" s="90" t="s">
        <v>7</v>
      </c>
      <c r="D41" s="10" t="s">
        <v>7</v>
      </c>
      <c r="E41" s="99" t="e">
        <f t="shared" si="0"/>
        <v>#N/A</v>
      </c>
      <c r="F41" s="99" t="e">
        <f t="shared" si="1"/>
        <v>#N/A</v>
      </c>
      <c r="G41" s="100" t="e">
        <f t="shared" si="2"/>
        <v>#N/A</v>
      </c>
    </row>
    <row r="42" spans="2:7" ht="14.25">
      <c r="B42" s="4">
        <f t="shared" si="3"/>
        <v>37</v>
      </c>
      <c r="C42" s="90" t="s">
        <v>7</v>
      </c>
      <c r="D42" s="10" t="s">
        <v>7</v>
      </c>
      <c r="E42" s="99" t="e">
        <f t="shared" si="0"/>
        <v>#N/A</v>
      </c>
      <c r="F42" s="99" t="e">
        <f t="shared" si="1"/>
        <v>#N/A</v>
      </c>
      <c r="G42" s="100" t="e">
        <f t="shared" si="2"/>
        <v>#N/A</v>
      </c>
    </row>
    <row r="43" spans="2:7" ht="14.25">
      <c r="B43" s="4">
        <f t="shared" si="3"/>
        <v>38</v>
      </c>
      <c r="C43" s="90" t="s">
        <v>7</v>
      </c>
      <c r="D43" s="10" t="s">
        <v>7</v>
      </c>
      <c r="E43" s="99" t="e">
        <f t="shared" si="0"/>
        <v>#N/A</v>
      </c>
      <c r="F43" s="99" t="e">
        <f t="shared" si="1"/>
        <v>#N/A</v>
      </c>
      <c r="G43" s="100" t="e">
        <f t="shared" si="2"/>
        <v>#N/A</v>
      </c>
    </row>
    <row r="44" spans="2:7" ht="14.25">
      <c r="B44" s="4">
        <f t="shared" si="3"/>
        <v>39</v>
      </c>
      <c r="C44" s="90" t="s">
        <v>7</v>
      </c>
      <c r="D44" s="10" t="s">
        <v>7</v>
      </c>
      <c r="E44" s="99" t="e">
        <f t="shared" si="0"/>
        <v>#N/A</v>
      </c>
      <c r="F44" s="99" t="e">
        <f t="shared" si="1"/>
        <v>#N/A</v>
      </c>
      <c r="G44" s="100" t="e">
        <f t="shared" si="2"/>
        <v>#N/A</v>
      </c>
    </row>
    <row r="45" spans="2:7" ht="14.25">
      <c r="B45" s="4">
        <f t="shared" si="3"/>
        <v>40</v>
      </c>
      <c r="C45" s="90" t="s">
        <v>7</v>
      </c>
      <c r="D45" s="10" t="s">
        <v>7</v>
      </c>
      <c r="E45" s="99" t="e">
        <f t="shared" si="0"/>
        <v>#N/A</v>
      </c>
      <c r="F45" s="99" t="e">
        <f t="shared" si="1"/>
        <v>#N/A</v>
      </c>
      <c r="G45" s="100" t="e">
        <f t="shared" si="2"/>
        <v>#N/A</v>
      </c>
    </row>
    <row r="46" spans="2:7" ht="14.25">
      <c r="B46" s="4">
        <f t="shared" si="3"/>
        <v>41</v>
      </c>
      <c r="C46" s="90" t="s">
        <v>7</v>
      </c>
      <c r="D46" s="10" t="s">
        <v>7</v>
      </c>
      <c r="E46" s="99" t="e">
        <f t="shared" si="0"/>
        <v>#N/A</v>
      </c>
      <c r="F46" s="99" t="e">
        <f t="shared" si="1"/>
        <v>#N/A</v>
      </c>
      <c r="G46" s="100" t="e">
        <f t="shared" si="2"/>
        <v>#N/A</v>
      </c>
    </row>
    <row r="47" spans="2:7" ht="14.25">
      <c r="B47" s="4">
        <f t="shared" si="3"/>
        <v>42</v>
      </c>
      <c r="C47" s="90" t="s">
        <v>7</v>
      </c>
      <c r="D47" s="10" t="s">
        <v>7</v>
      </c>
      <c r="E47" s="99" t="e">
        <f t="shared" si="0"/>
        <v>#N/A</v>
      </c>
      <c r="F47" s="99" t="e">
        <f t="shared" si="1"/>
        <v>#N/A</v>
      </c>
      <c r="G47" s="100" t="e">
        <f t="shared" si="2"/>
        <v>#N/A</v>
      </c>
    </row>
    <row r="48" spans="2:7" ht="14.25">
      <c r="B48" s="4">
        <f t="shared" si="3"/>
        <v>43</v>
      </c>
      <c r="C48" s="90" t="s">
        <v>7</v>
      </c>
      <c r="D48" s="10" t="s">
        <v>7</v>
      </c>
      <c r="E48" s="99" t="e">
        <f t="shared" si="0"/>
        <v>#N/A</v>
      </c>
      <c r="F48" s="99" t="e">
        <f t="shared" si="1"/>
        <v>#N/A</v>
      </c>
      <c r="G48" s="100" t="e">
        <f t="shared" si="2"/>
        <v>#N/A</v>
      </c>
    </row>
    <row r="49" spans="2:7" ht="14.25">
      <c r="B49" s="4">
        <f t="shared" si="3"/>
        <v>44</v>
      </c>
      <c r="C49" s="90" t="s">
        <v>7</v>
      </c>
      <c r="D49" s="10" t="s">
        <v>7</v>
      </c>
      <c r="E49" s="99" t="e">
        <f t="shared" si="0"/>
        <v>#N/A</v>
      </c>
      <c r="F49" s="99" t="e">
        <f t="shared" si="1"/>
        <v>#N/A</v>
      </c>
      <c r="G49" s="100" t="e">
        <f t="shared" si="2"/>
        <v>#N/A</v>
      </c>
    </row>
    <row r="50" spans="2:7" ht="14.25">
      <c r="B50" s="4">
        <f t="shared" si="3"/>
        <v>45</v>
      </c>
      <c r="C50" s="90" t="s">
        <v>7</v>
      </c>
      <c r="D50" s="10" t="s">
        <v>7</v>
      </c>
      <c r="E50" s="99" t="e">
        <f t="shared" si="0"/>
        <v>#N/A</v>
      </c>
      <c r="F50" s="99" t="e">
        <f t="shared" si="1"/>
        <v>#N/A</v>
      </c>
      <c r="G50" s="100" t="e">
        <f t="shared" si="2"/>
        <v>#N/A</v>
      </c>
    </row>
    <row r="51" spans="2:7" ht="14.25">
      <c r="B51" s="4">
        <f t="shared" si="3"/>
        <v>46</v>
      </c>
      <c r="C51" s="90" t="s">
        <v>7</v>
      </c>
      <c r="D51" s="10" t="s">
        <v>7</v>
      </c>
      <c r="E51" s="99" t="e">
        <f t="shared" si="0"/>
        <v>#N/A</v>
      </c>
      <c r="F51" s="99" t="e">
        <f t="shared" si="1"/>
        <v>#N/A</v>
      </c>
      <c r="G51" s="100" t="e">
        <f t="shared" si="2"/>
        <v>#N/A</v>
      </c>
    </row>
    <row r="52" spans="2:7" ht="14.25">
      <c r="B52" s="4">
        <f t="shared" si="3"/>
        <v>47</v>
      </c>
      <c r="C52" s="90" t="s">
        <v>7</v>
      </c>
      <c r="D52" s="10" t="s">
        <v>7</v>
      </c>
      <c r="E52" s="99" t="e">
        <f t="shared" si="0"/>
        <v>#N/A</v>
      </c>
      <c r="F52" s="99" t="e">
        <f t="shared" si="1"/>
        <v>#N/A</v>
      </c>
      <c r="G52" s="100" t="e">
        <f t="shared" si="2"/>
        <v>#N/A</v>
      </c>
    </row>
    <row r="53" spans="2:7" ht="15" thickBot="1">
      <c r="B53" s="5">
        <f t="shared" si="3"/>
        <v>48</v>
      </c>
      <c r="C53" s="91" t="s">
        <v>7</v>
      </c>
      <c r="D53" s="101" t="s">
        <v>7</v>
      </c>
      <c r="E53" s="11" t="e">
        <f t="shared" si="0"/>
        <v>#N/A</v>
      </c>
      <c r="F53" s="11" t="e">
        <f t="shared" si="1"/>
        <v>#N/A</v>
      </c>
      <c r="G53" s="12" t="e">
        <f t="shared" si="2"/>
        <v>#N/A</v>
      </c>
    </row>
    <row r="54" ht="13.5" thickTop="1"/>
    <row r="248" spans="16:20" ht="12.75">
      <c r="P248" s="92"/>
      <c r="Q248" s="93"/>
      <c r="R248" s="92"/>
      <c r="S248" s="92"/>
      <c r="T248" s="93"/>
    </row>
    <row r="249" spans="16:20" ht="12.75">
      <c r="P249" s="92"/>
      <c r="Q249" s="93"/>
      <c r="R249" s="92"/>
      <c r="S249" s="92"/>
      <c r="T249" s="93"/>
    </row>
    <row r="250" spans="16:20" ht="12.75">
      <c r="P250" s="92"/>
      <c r="Q250" s="93"/>
      <c r="R250" s="92"/>
      <c r="S250" s="92"/>
      <c r="T250" s="93"/>
    </row>
    <row r="251" spans="16:20" ht="12.75">
      <c r="P251" s="92"/>
      <c r="Q251" s="93"/>
      <c r="R251" s="92"/>
      <c r="S251" s="92"/>
      <c r="T251" s="93"/>
    </row>
    <row r="252" spans="16:20" ht="12.75">
      <c r="P252" s="92"/>
      <c r="Q252" s="93"/>
      <c r="R252" s="92"/>
      <c r="S252" s="92"/>
      <c r="T252" s="93"/>
    </row>
    <row r="253" spans="16:20" ht="12.75">
      <c r="P253" s="92"/>
      <c r="Q253" s="93"/>
      <c r="R253" s="92"/>
      <c r="S253" s="92"/>
      <c r="T253" s="93"/>
    </row>
    <row r="254" spans="16:20" ht="12.75">
      <c r="P254" s="92"/>
      <c r="Q254" s="93"/>
      <c r="R254" s="92"/>
      <c r="S254" s="92"/>
      <c r="T254" s="93"/>
    </row>
    <row r="255" spans="16:20" ht="12.75">
      <c r="P255" s="92"/>
      <c r="Q255" s="93"/>
      <c r="R255" s="92"/>
      <c r="S255" s="92"/>
      <c r="T255" s="93"/>
    </row>
    <row r="256" spans="16:20" ht="12.75">
      <c r="P256" s="92"/>
      <c r="Q256" s="93"/>
      <c r="R256" s="92"/>
      <c r="S256" s="92"/>
      <c r="T256" s="93"/>
    </row>
    <row r="257" spans="16:20" ht="12.75">
      <c r="P257" s="92"/>
      <c r="Q257" s="93"/>
      <c r="R257" s="92"/>
      <c r="S257" s="92"/>
      <c r="T257" s="93"/>
    </row>
    <row r="258" spans="16:20" ht="12.75">
      <c r="P258" s="92"/>
      <c r="Q258" s="93"/>
      <c r="R258" s="92"/>
      <c r="S258" s="92"/>
      <c r="T258" s="93"/>
    </row>
    <row r="259" spans="16:20" ht="12.75">
      <c r="P259" s="92"/>
      <c r="Q259" s="93"/>
      <c r="R259" s="92"/>
      <c r="S259" s="92"/>
      <c r="T259" s="93"/>
    </row>
    <row r="260" spans="16:20" ht="12.75">
      <c r="P260" s="92"/>
      <c r="Q260" s="93"/>
      <c r="R260" s="92"/>
      <c r="S260" s="92"/>
      <c r="T260" s="93"/>
    </row>
    <row r="261" spans="16:20" ht="12.75">
      <c r="P261" s="92"/>
      <c r="Q261" s="93"/>
      <c r="R261" s="92"/>
      <c r="S261" s="92"/>
      <c r="T261" s="93"/>
    </row>
    <row r="262" spans="16:20" ht="12.75">
      <c r="P262" s="92"/>
      <c r="Q262" s="93"/>
      <c r="R262" s="92"/>
      <c r="S262" s="92"/>
      <c r="T262" s="93"/>
    </row>
    <row r="263" spans="16:20" ht="12.75">
      <c r="P263" s="92"/>
      <c r="Q263" s="93"/>
      <c r="R263" s="92"/>
      <c r="S263" s="92"/>
      <c r="T263" s="93"/>
    </row>
    <row r="264" spans="16:20" ht="12.75">
      <c r="P264" s="92"/>
      <c r="Q264" s="93"/>
      <c r="R264" s="92"/>
      <c r="S264" s="92"/>
      <c r="T264" s="93"/>
    </row>
    <row r="265" spans="16:20" ht="12.75">
      <c r="P265" s="92"/>
      <c r="Q265" s="93"/>
      <c r="R265" s="92"/>
      <c r="S265" s="92"/>
      <c r="T265" s="93"/>
    </row>
    <row r="266" spans="16:20" ht="12.75">
      <c r="P266" s="92"/>
      <c r="Q266" s="93"/>
      <c r="R266" s="92"/>
      <c r="S266" s="92"/>
      <c r="T266" s="93"/>
    </row>
    <row r="267" spans="16:20" ht="12.75">
      <c r="P267" s="92"/>
      <c r="Q267" s="93"/>
      <c r="R267" s="92"/>
      <c r="S267" s="92"/>
      <c r="T267" s="93"/>
    </row>
    <row r="268" spans="16:20" ht="12.75">
      <c r="P268" s="92"/>
      <c r="Q268" s="93"/>
      <c r="R268" s="92"/>
      <c r="S268" s="92"/>
      <c r="T268" s="93"/>
    </row>
    <row r="269" spans="16:20" ht="12.75">
      <c r="P269" s="92"/>
      <c r="Q269" s="93"/>
      <c r="R269" s="92"/>
      <c r="S269" s="92"/>
      <c r="T269" s="93"/>
    </row>
    <row r="270" spans="16:20" ht="12.75">
      <c r="P270" s="92"/>
      <c r="Q270" s="93"/>
      <c r="R270" s="92"/>
      <c r="S270" s="92"/>
      <c r="T270" s="93"/>
    </row>
    <row r="271" spans="16:20" ht="12.75">
      <c r="P271" s="92"/>
      <c r="Q271" s="93"/>
      <c r="R271" s="92"/>
      <c r="S271" s="92"/>
      <c r="T271" s="93"/>
    </row>
    <row r="272" spans="16:20" ht="12.75">
      <c r="P272" s="92"/>
      <c r="Q272" s="93"/>
      <c r="R272" s="92"/>
      <c r="S272" s="92"/>
      <c r="T272" s="93"/>
    </row>
    <row r="273" spans="16:20" ht="12.75">
      <c r="P273" s="92"/>
      <c r="Q273" s="93"/>
      <c r="R273" s="92"/>
      <c r="S273" s="92"/>
      <c r="T273" s="93"/>
    </row>
    <row r="274" spans="16:20" ht="12.75">
      <c r="P274" s="92"/>
      <c r="Q274" s="93"/>
      <c r="R274" s="92"/>
      <c r="S274" s="92"/>
      <c r="T274" s="93"/>
    </row>
    <row r="275" spans="16:20" ht="12.75">
      <c r="P275" s="92"/>
      <c r="Q275" s="93"/>
      <c r="R275" s="92"/>
      <c r="S275" s="92"/>
      <c r="T275" s="93"/>
    </row>
    <row r="276" spans="16:20" ht="12.75">
      <c r="P276" s="92"/>
      <c r="Q276" s="93"/>
      <c r="R276" s="92"/>
      <c r="S276" s="92"/>
      <c r="T276" s="93"/>
    </row>
    <row r="277" spans="16:20" ht="12.75">
      <c r="P277" s="92"/>
      <c r="Q277" s="93"/>
      <c r="R277" s="92"/>
      <c r="S277" s="92"/>
      <c r="T277" s="93"/>
    </row>
    <row r="278" spans="16:20" ht="12.75">
      <c r="P278" s="92"/>
      <c r="Q278" s="93"/>
      <c r="R278" s="92"/>
      <c r="S278" s="92"/>
      <c r="T278" s="93"/>
    </row>
    <row r="279" spans="16:20" ht="12.75">
      <c r="P279" s="92"/>
      <c r="Q279" s="93"/>
      <c r="R279" s="92"/>
      <c r="S279" s="92"/>
      <c r="T279" s="93"/>
    </row>
    <row r="280" spans="16:20" ht="12.75">
      <c r="P280" s="92"/>
      <c r="Q280" s="93"/>
      <c r="R280" s="92"/>
      <c r="S280" s="92"/>
      <c r="T280" s="93"/>
    </row>
    <row r="281" spans="16:20" ht="12.75">
      <c r="P281" s="92"/>
      <c r="Q281" s="93"/>
      <c r="R281" s="92"/>
      <c r="S281" s="92"/>
      <c r="T281" s="93"/>
    </row>
    <row r="282" spans="16:20" ht="12.75">
      <c r="P282" s="92"/>
      <c r="Q282" s="93"/>
      <c r="R282" s="92"/>
      <c r="S282" s="92"/>
      <c r="T282" s="93"/>
    </row>
    <row r="283" spans="16:20" ht="12.75">
      <c r="P283" s="92"/>
      <c r="Q283" s="93"/>
      <c r="R283" s="92"/>
      <c r="S283" s="92"/>
      <c r="T283" s="93"/>
    </row>
    <row r="284" spans="16:20" ht="12.75">
      <c r="P284" s="92"/>
      <c r="Q284" s="93"/>
      <c r="R284" s="92"/>
      <c r="S284" s="92"/>
      <c r="T284" s="93"/>
    </row>
    <row r="285" spans="16:20" ht="12.75">
      <c r="P285" s="92"/>
      <c r="Q285" s="93"/>
      <c r="R285" s="92"/>
      <c r="S285" s="92"/>
      <c r="T285" s="93"/>
    </row>
    <row r="286" spans="16:20" ht="12.75">
      <c r="P286" s="92"/>
      <c r="Q286" s="93"/>
      <c r="R286" s="92"/>
      <c r="S286" s="92"/>
      <c r="T286" s="93"/>
    </row>
    <row r="287" spans="16:20" ht="12.75">
      <c r="P287" s="92"/>
      <c r="Q287" s="93"/>
      <c r="R287" s="92"/>
      <c r="S287" s="92"/>
      <c r="T287" s="93"/>
    </row>
    <row r="288" spans="16:20" ht="12.75">
      <c r="P288" s="92"/>
      <c r="Q288" s="93"/>
      <c r="R288" s="92"/>
      <c r="S288" s="92"/>
      <c r="T288" s="93"/>
    </row>
    <row r="289" spans="16:20" ht="12.75">
      <c r="P289" s="92"/>
      <c r="Q289" s="93"/>
      <c r="R289" s="92"/>
      <c r="S289" s="92"/>
      <c r="T289" s="93"/>
    </row>
    <row r="290" spans="16:20" ht="12.75">
      <c r="P290" s="92"/>
      <c r="Q290" s="93"/>
      <c r="R290" s="92"/>
      <c r="S290" s="92"/>
      <c r="T290" s="93"/>
    </row>
    <row r="291" spans="16:20" ht="12.75">
      <c r="P291" s="92"/>
      <c r="Q291" s="93"/>
      <c r="R291" s="92"/>
      <c r="S291" s="92"/>
      <c r="T291" s="93"/>
    </row>
    <row r="292" spans="16:20" ht="12.75">
      <c r="P292" s="92"/>
      <c r="Q292" s="93"/>
      <c r="R292" s="92"/>
      <c r="S292" s="92"/>
      <c r="T292" s="93"/>
    </row>
    <row r="293" spans="16:20" ht="12.75">
      <c r="P293" s="92"/>
      <c r="Q293" s="93"/>
      <c r="R293" s="92"/>
      <c r="S293" s="92"/>
      <c r="T293" s="93"/>
    </row>
    <row r="294" spans="16:20" ht="12.75">
      <c r="P294" s="92"/>
      <c r="Q294" s="93"/>
      <c r="R294" s="92"/>
      <c r="S294" s="92"/>
      <c r="T294" s="93"/>
    </row>
    <row r="295" spans="16:20" ht="12.75">
      <c r="P295" s="92"/>
      <c r="Q295" s="93"/>
      <c r="R295" s="92"/>
      <c r="S295" s="92"/>
      <c r="T295" s="93"/>
    </row>
    <row r="296" spans="16:20" ht="12.75">
      <c r="P296" s="92"/>
      <c r="Q296" s="93"/>
      <c r="R296" s="92"/>
      <c r="S296" s="92"/>
      <c r="T296" s="93"/>
    </row>
    <row r="297" spans="16:20" ht="12.75">
      <c r="P297" s="92"/>
      <c r="Q297" s="93"/>
      <c r="R297" s="92"/>
      <c r="S297" s="92"/>
      <c r="T297" s="93"/>
    </row>
    <row r="298" spans="16:20" ht="12.75">
      <c r="P298" s="92"/>
      <c r="Q298" s="93"/>
      <c r="R298" s="92"/>
      <c r="S298" s="92"/>
      <c r="T298" s="93"/>
    </row>
    <row r="299" spans="16:20" ht="12.75">
      <c r="P299" s="92"/>
      <c r="Q299" s="93"/>
      <c r="R299" s="92"/>
      <c r="S299" s="92"/>
      <c r="T299" s="93"/>
    </row>
    <row r="300" spans="16:20" ht="12.75">
      <c r="P300" s="92"/>
      <c r="Q300" s="93"/>
      <c r="R300" s="92"/>
      <c r="S300" s="92"/>
      <c r="T300" s="93"/>
    </row>
    <row r="301" spans="16:20" ht="12.75">
      <c r="P301" s="92"/>
      <c r="Q301" s="93"/>
      <c r="R301" s="92"/>
      <c r="S301" s="92"/>
      <c r="T301" s="93"/>
    </row>
  </sheetData>
  <sheetProtection/>
  <mergeCells count="1">
    <mergeCell ref="E2:F2"/>
  </mergeCells>
  <conditionalFormatting sqref="E6:G53">
    <cfRule type="expression" priority="1" dxfId="0" stopIfTrue="1">
      <formula>ISERROR(E6)</formula>
    </cfRule>
    <cfRule type="expression" priority="2" dxfId="1" stopIfTrue="1">
      <formula>ISTEXT(E6)</formula>
    </cfRule>
  </conditionalFormatting>
  <dataValidations count="1">
    <dataValidation type="list" allowBlank="1" sqref="D6:D53">
      <formula1>$P$3:$P$284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AC123"/>
  <sheetViews>
    <sheetView workbookViewId="0" topLeftCell="A1">
      <selection activeCell="H3" sqref="H3"/>
    </sheetView>
  </sheetViews>
  <sheetFormatPr defaultColWidth="9.140625" defaultRowHeight="12.75"/>
  <cols>
    <col min="1" max="1" width="3.00390625" style="3" customWidth="1"/>
    <col min="2" max="2" width="6.00390625" style="9" customWidth="1"/>
    <col min="3" max="3" width="18.421875" style="9" customWidth="1"/>
    <col min="4" max="4" width="6.8515625" style="9" customWidth="1"/>
    <col min="5" max="5" width="2.140625" style="9" customWidth="1"/>
    <col min="6" max="6" width="6.140625" style="9" customWidth="1"/>
    <col min="7" max="7" width="11.7109375" style="9" customWidth="1"/>
    <col min="8" max="8" width="2.140625" style="9" customWidth="1"/>
    <col min="9" max="9" width="11.7109375" style="9" customWidth="1"/>
    <col min="10" max="10" width="9.7109375" style="9" customWidth="1"/>
    <col min="11" max="11" width="2.28125" style="9" customWidth="1"/>
    <col min="12" max="12" width="5.7109375" style="9" customWidth="1"/>
    <col min="13" max="13" width="11.7109375" style="9" customWidth="1"/>
    <col min="14" max="14" width="2.140625" style="9" customWidth="1"/>
    <col min="15" max="15" width="11.7109375" style="9" customWidth="1"/>
    <col min="16" max="16" width="5.7109375" style="9" customWidth="1"/>
    <col min="17" max="17" width="2.140625" style="9" customWidth="1"/>
    <col min="18" max="18" width="5.7109375" style="9" customWidth="1"/>
    <col min="19" max="19" width="11.7109375" style="9" customWidth="1"/>
    <col min="20" max="20" width="2.140625" style="9" customWidth="1"/>
    <col min="21" max="21" width="11.7109375" style="9" customWidth="1"/>
    <col min="22" max="22" width="4.7109375" style="9" customWidth="1"/>
    <col min="23" max="23" width="2.140625" style="9" customWidth="1"/>
    <col min="24" max="24" width="4.7109375" style="9" customWidth="1"/>
    <col min="25" max="25" width="7.421875" style="9" customWidth="1"/>
    <col min="26" max="26" width="6.8515625" style="9" customWidth="1"/>
    <col min="27" max="27" width="2.140625" style="9" customWidth="1"/>
    <col min="28" max="28" width="3.57421875" style="9" customWidth="1"/>
    <col min="29" max="29" width="6.7109375" style="9" customWidth="1"/>
    <col min="30" max="16384" width="9.140625" style="9" customWidth="1"/>
  </cols>
  <sheetData>
    <row r="1" ht="12.75">
      <c r="D1" s="9" t="s">
        <v>7</v>
      </c>
    </row>
    <row r="2" spans="10:21" ht="13.5" thickBot="1">
      <c r="J2" s="2" t="s">
        <v>16</v>
      </c>
      <c r="L2" s="113"/>
      <c r="M2" s="115" t="s">
        <v>17</v>
      </c>
      <c r="N2" s="114"/>
      <c r="U2" s="102"/>
    </row>
    <row r="3" spans="3:29" ht="15" thickBot="1">
      <c r="C3" s="13" t="s">
        <v>9</v>
      </c>
      <c r="D3" s="14">
        <f>COUNT(A1:A228)</f>
        <v>8</v>
      </c>
      <c r="J3" s="112">
        <v>0.4375</v>
      </c>
      <c r="M3" s="112">
        <v>0.020833333333333332</v>
      </c>
      <c r="O3" s="123" t="str">
        <f>Start!E2</f>
        <v>The One Slovakia GP - AM Group</v>
      </c>
      <c r="P3" s="123"/>
      <c r="Q3" s="123"/>
      <c r="R3" s="123"/>
      <c r="S3" s="123"/>
      <c r="T3" s="123"/>
      <c r="U3" s="123"/>
      <c r="V3" s="123"/>
      <c r="W3" s="123"/>
      <c r="X3" s="123"/>
      <c r="AC3" s="9">
        <f>IF(LEN(C11)&gt;1,6,IF(LEN(C10)&gt;1,5,IF(LEN(C9)&gt;1,4,IF(LEN(C8)&gt;1,3,IF(LEN(C7)&gt;1,2,1)))))</f>
        <v>1</v>
      </c>
    </row>
    <row r="4" ht="16.5" customHeight="1" thickBot="1"/>
    <row r="5" spans="1:26" ht="16.5" customHeight="1" thickBot="1" thickTop="1">
      <c r="A5" s="15">
        <v>1</v>
      </c>
      <c r="B5" s="108" t="s">
        <v>14</v>
      </c>
      <c r="C5" s="71" t="str">
        <f>CONCATENATE("Skupina č. ",B6)</f>
        <v>Skupina č. 1</v>
      </c>
      <c r="D5" s="77"/>
      <c r="E5" s="78" t="str">
        <f>C6</f>
        <v> </v>
      </c>
      <c r="F5" s="79"/>
      <c r="G5" s="80"/>
      <c r="H5" s="78" t="str">
        <f>C7</f>
        <v> </v>
      </c>
      <c r="I5" s="79"/>
      <c r="J5" s="80"/>
      <c r="K5" s="78" t="str">
        <f>C8</f>
        <v> </v>
      </c>
      <c r="L5" s="79"/>
      <c r="M5" s="80"/>
      <c r="N5" s="78" t="str">
        <f>C9</f>
        <v> </v>
      </c>
      <c r="O5" s="79"/>
      <c r="P5" s="80"/>
      <c r="Q5" s="78" t="str">
        <f>C10</f>
        <v> </v>
      </c>
      <c r="R5" s="79"/>
      <c r="S5" s="78"/>
      <c r="T5" s="78" t="str">
        <f>C11</f>
        <v> </v>
      </c>
      <c r="U5" s="81"/>
      <c r="V5" s="120" t="s">
        <v>8</v>
      </c>
      <c r="W5" s="121"/>
      <c r="X5" s="122"/>
      <c r="Y5" s="16" t="s">
        <v>1</v>
      </c>
      <c r="Z5" s="17" t="s">
        <v>0</v>
      </c>
    </row>
    <row r="6" spans="2:26" ht="16.5" customHeight="1" thickTop="1">
      <c r="B6" s="109">
        <f>A5</f>
        <v>1</v>
      </c>
      <c r="C6" s="85" t="str">
        <f ca="1" t="shared" si="0" ref="C6:C11">INDIRECT("Start!D"&amp;VALUE(B6+5))</f>
        <v> </v>
      </c>
      <c r="D6" s="82" t="s">
        <v>7</v>
      </c>
      <c r="E6" s="83" t="s">
        <v>7</v>
      </c>
      <c r="F6" s="84" t="s">
        <v>7</v>
      </c>
      <c r="G6" s="72">
        <v>0</v>
      </c>
      <c r="H6" s="73" t="s">
        <v>2</v>
      </c>
      <c r="I6" s="74">
        <v>0</v>
      </c>
      <c r="J6" s="72">
        <v>0</v>
      </c>
      <c r="K6" s="73" t="s">
        <v>2</v>
      </c>
      <c r="L6" s="74">
        <v>0</v>
      </c>
      <c r="M6" s="72">
        <v>0</v>
      </c>
      <c r="N6" s="73" t="s">
        <v>2</v>
      </c>
      <c r="O6" s="74">
        <v>0</v>
      </c>
      <c r="P6" s="72">
        <v>0</v>
      </c>
      <c r="Q6" s="73" t="s">
        <v>2</v>
      </c>
      <c r="R6" s="74">
        <v>0</v>
      </c>
      <c r="S6" s="75">
        <v>0</v>
      </c>
      <c r="T6" s="73" t="s">
        <v>2</v>
      </c>
      <c r="U6" s="76">
        <v>0</v>
      </c>
      <c r="V6" s="18">
        <f>SUM(G6,J6,M6,P6,S6)</f>
        <v>0</v>
      </c>
      <c r="W6" s="94" t="s">
        <v>2</v>
      </c>
      <c r="X6" s="95">
        <f>SUM(I6,L6,O6,R6,U6)</f>
        <v>0</v>
      </c>
      <c r="Y6" s="97">
        <f aca="true" t="shared" si="1" ref="Y6:Y11">IF(X6=0,V6,V6/X6)</f>
        <v>0</v>
      </c>
      <c r="Z6" s="19">
        <f>SUM(IF(G6&gt;I6,2,0),IF(J6&gt;L6,2,0),IF(M6&gt;O6,2,0),IF(P6&gt;R6,2,0),IF(S6&gt;U6,2,0))</f>
        <v>0</v>
      </c>
    </row>
    <row r="7" spans="2:26" ht="16.5" customHeight="1">
      <c r="B7" s="110">
        <f>B6+$D$3</f>
        <v>9</v>
      </c>
      <c r="C7" s="86" t="str">
        <f ca="1" t="shared" si="0"/>
        <v> </v>
      </c>
      <c r="D7" s="20">
        <f>I6</f>
        <v>0</v>
      </c>
      <c r="E7" s="21" t="str">
        <f>$H$6</f>
        <v>:</v>
      </c>
      <c r="F7" s="22">
        <f>G6</f>
        <v>0</v>
      </c>
      <c r="G7" s="23" t="s">
        <v>7</v>
      </c>
      <c r="H7" s="24" t="s">
        <v>7</v>
      </c>
      <c r="I7" s="25" t="s">
        <v>7</v>
      </c>
      <c r="J7" s="26">
        <v>0</v>
      </c>
      <c r="K7" s="27" t="s">
        <v>2</v>
      </c>
      <c r="L7" s="28">
        <v>0</v>
      </c>
      <c r="M7" s="26">
        <v>0</v>
      </c>
      <c r="N7" s="27" t="s">
        <v>2</v>
      </c>
      <c r="O7" s="28">
        <v>0</v>
      </c>
      <c r="P7" s="26">
        <v>0</v>
      </c>
      <c r="Q7" s="27" t="s">
        <v>2</v>
      </c>
      <c r="R7" s="28">
        <v>0</v>
      </c>
      <c r="S7" s="29">
        <v>0</v>
      </c>
      <c r="T7" s="27" t="s">
        <v>2</v>
      </c>
      <c r="U7" s="30">
        <v>0</v>
      </c>
      <c r="V7" s="18">
        <f>SUM(D7,J7,M7,P7,S7)</f>
        <v>0</v>
      </c>
      <c r="W7" s="31" t="s">
        <v>2</v>
      </c>
      <c r="X7" s="32">
        <f>SUM(F7,L7,O7,R7,U7)</f>
        <v>0</v>
      </c>
      <c r="Y7" s="96">
        <f t="shared" si="1"/>
        <v>0</v>
      </c>
      <c r="Z7" s="19">
        <f>SUM(IF(D7&gt;F7,2,0),IF(J7&gt;L7,2,0),IF(M7&gt;O7,2,0),IF(P7&gt;R7,2,0),IF(S7&gt;U7,2,0))</f>
        <v>0</v>
      </c>
    </row>
    <row r="8" spans="2:26" ht="16.5" customHeight="1">
      <c r="B8" s="110">
        <f>B7+$D$3</f>
        <v>17</v>
      </c>
      <c r="C8" s="86" t="str">
        <f ca="1" t="shared" si="0"/>
        <v> </v>
      </c>
      <c r="D8" s="34">
        <f>L6</f>
        <v>0</v>
      </c>
      <c r="E8" s="35" t="str">
        <f>$H$6</f>
        <v>:</v>
      </c>
      <c r="F8" s="36">
        <f>J6</f>
        <v>0</v>
      </c>
      <c r="G8" s="37">
        <f>L7</f>
        <v>0</v>
      </c>
      <c r="H8" s="35" t="str">
        <f>$H$6</f>
        <v>:</v>
      </c>
      <c r="I8" s="36">
        <f>J7</f>
        <v>0</v>
      </c>
      <c r="J8" s="23" t="s">
        <v>7</v>
      </c>
      <c r="K8" s="24" t="s">
        <v>7</v>
      </c>
      <c r="L8" s="25" t="s">
        <v>7</v>
      </c>
      <c r="M8" s="26">
        <v>0</v>
      </c>
      <c r="N8" s="27" t="s">
        <v>2</v>
      </c>
      <c r="O8" s="28">
        <v>0</v>
      </c>
      <c r="P8" s="38">
        <v>0</v>
      </c>
      <c r="Q8" s="27" t="s">
        <v>2</v>
      </c>
      <c r="R8" s="39">
        <v>0</v>
      </c>
      <c r="S8" s="40">
        <v>0</v>
      </c>
      <c r="T8" s="41" t="s">
        <v>2</v>
      </c>
      <c r="U8" s="42">
        <v>0</v>
      </c>
      <c r="V8" s="18">
        <f>SUM(D8,G8,M8,P8,S8)</f>
        <v>0</v>
      </c>
      <c r="W8" s="31" t="s">
        <v>2</v>
      </c>
      <c r="X8" s="32">
        <f>SUM(F8,I8,O8,R8,U8)</f>
        <v>0</v>
      </c>
      <c r="Y8" s="33">
        <f t="shared" si="1"/>
        <v>0</v>
      </c>
      <c r="Z8" s="19">
        <f>SUM(IF(D8&gt;F8,2,0),IF(G8&gt;I8,2,0),IF(M8&gt;O8,2,0),IF(P8&gt;R8,2,0),IF(S8&gt;U8,2,0))</f>
        <v>0</v>
      </c>
    </row>
    <row r="9" spans="2:26" ht="16.5" customHeight="1">
      <c r="B9" s="110">
        <f>B8+$D$3</f>
        <v>25</v>
      </c>
      <c r="C9" s="86" t="str">
        <f ca="1" t="shared" si="0"/>
        <v> </v>
      </c>
      <c r="D9" s="34">
        <f>O6</f>
        <v>0</v>
      </c>
      <c r="E9" s="35" t="str">
        <f>$H$6</f>
        <v>:</v>
      </c>
      <c r="F9" s="36">
        <f>M6</f>
        <v>0</v>
      </c>
      <c r="G9" s="37">
        <f>O7</f>
        <v>0</v>
      </c>
      <c r="H9" s="35" t="str">
        <f>$H$6</f>
        <v>:</v>
      </c>
      <c r="I9" s="36">
        <f>M7</f>
        <v>0</v>
      </c>
      <c r="J9" s="37">
        <f>O8</f>
        <v>0</v>
      </c>
      <c r="K9" s="35" t="str">
        <f>$H$6</f>
        <v>:</v>
      </c>
      <c r="L9" s="36">
        <f>M8</f>
        <v>0</v>
      </c>
      <c r="M9" s="23" t="s">
        <v>7</v>
      </c>
      <c r="N9" s="24" t="s">
        <v>7</v>
      </c>
      <c r="O9" s="25" t="s">
        <v>7</v>
      </c>
      <c r="P9" s="38">
        <v>0</v>
      </c>
      <c r="Q9" s="27" t="s">
        <v>2</v>
      </c>
      <c r="R9" s="39">
        <v>0</v>
      </c>
      <c r="S9" s="40">
        <v>0</v>
      </c>
      <c r="T9" s="27" t="s">
        <v>2</v>
      </c>
      <c r="U9" s="42">
        <v>0</v>
      </c>
      <c r="V9" s="18">
        <f>SUM(D9,G9,J9,P9,S9)</f>
        <v>0</v>
      </c>
      <c r="W9" s="31" t="s">
        <v>2</v>
      </c>
      <c r="X9" s="32">
        <f>SUM(F9,I9,L9,R9,U9)</f>
        <v>0</v>
      </c>
      <c r="Y9" s="98">
        <f t="shared" si="1"/>
        <v>0</v>
      </c>
      <c r="Z9" s="19">
        <f>SUM(IF(D9&gt;F9,2,0),IF(G9&gt;I9,2,0),IF(J9&gt;L9,2,0),IF(P9&gt;R9,2,0),IF(S9&gt;U9,2,0))</f>
        <v>0</v>
      </c>
    </row>
    <row r="10" spans="2:26" ht="16.5" customHeight="1">
      <c r="B10" s="110">
        <f>B9+$D$3</f>
        <v>33</v>
      </c>
      <c r="C10" s="86" t="str">
        <f ca="1" t="shared" si="0"/>
        <v> </v>
      </c>
      <c r="D10" s="34">
        <f>R6</f>
        <v>0</v>
      </c>
      <c r="E10" s="35" t="str">
        <f>$H$6</f>
        <v>:</v>
      </c>
      <c r="F10" s="36">
        <f>P6</f>
        <v>0</v>
      </c>
      <c r="G10" s="37">
        <f>R7</f>
        <v>0</v>
      </c>
      <c r="H10" s="35" t="str">
        <f>$H$6</f>
        <v>:</v>
      </c>
      <c r="I10" s="36">
        <f>P7</f>
        <v>0</v>
      </c>
      <c r="J10" s="37">
        <f>R8</f>
        <v>0</v>
      </c>
      <c r="K10" s="35" t="str">
        <f>$H$6</f>
        <v>:</v>
      </c>
      <c r="L10" s="36">
        <f>P8</f>
        <v>0</v>
      </c>
      <c r="M10" s="37">
        <f>R9</f>
        <v>0</v>
      </c>
      <c r="N10" s="35" t="str">
        <f>$H$6</f>
        <v>:</v>
      </c>
      <c r="O10" s="36">
        <f>P9</f>
        <v>0</v>
      </c>
      <c r="P10" s="23" t="s">
        <v>7</v>
      </c>
      <c r="Q10" s="24" t="s">
        <v>7</v>
      </c>
      <c r="R10" s="25" t="s">
        <v>7</v>
      </c>
      <c r="S10" s="40">
        <v>0</v>
      </c>
      <c r="T10" s="27" t="s">
        <v>2</v>
      </c>
      <c r="U10" s="42">
        <v>0</v>
      </c>
      <c r="V10" s="18">
        <f>SUM(D10,G10,J10,M10,S10)</f>
        <v>0</v>
      </c>
      <c r="W10" s="31" t="s">
        <v>2</v>
      </c>
      <c r="X10" s="32">
        <f>SUM(F10,I10,L10,O10,U10)</f>
        <v>0</v>
      </c>
      <c r="Y10" s="98">
        <f t="shared" si="1"/>
        <v>0</v>
      </c>
      <c r="Z10" s="19">
        <f>SUM(IF(D10&gt;F10,2,0),IF(G10&gt;I10,2,0),IF(J10&gt;L10,2,0),IF(M10&gt;O10,2,0),IF(S10&gt;U10,2,0))</f>
        <v>0</v>
      </c>
    </row>
    <row r="11" spans="2:26" ht="16.5" customHeight="1" thickBot="1">
      <c r="B11" s="111">
        <f>B10+$D$3</f>
        <v>41</v>
      </c>
      <c r="C11" s="87" t="str">
        <f ca="1" t="shared" si="0"/>
        <v> </v>
      </c>
      <c r="D11" s="43">
        <f>U6</f>
        <v>0</v>
      </c>
      <c r="E11" s="44" t="str">
        <f>$H$6</f>
        <v>:</v>
      </c>
      <c r="F11" s="45">
        <f>S6</f>
        <v>0</v>
      </c>
      <c r="G11" s="46">
        <f>U7</f>
        <v>0</v>
      </c>
      <c r="H11" s="44" t="str">
        <f>$H$6</f>
        <v>:</v>
      </c>
      <c r="I11" s="45">
        <f>S7</f>
        <v>0</v>
      </c>
      <c r="J11" s="46">
        <f>U8</f>
        <v>0</v>
      </c>
      <c r="K11" s="44" t="str">
        <f>$H$6</f>
        <v>:</v>
      </c>
      <c r="L11" s="45">
        <f>S8</f>
        <v>0</v>
      </c>
      <c r="M11" s="46">
        <f>U9</f>
        <v>0</v>
      </c>
      <c r="N11" s="44" t="str">
        <f>$H$6</f>
        <v>:</v>
      </c>
      <c r="O11" s="45">
        <f>S9</f>
        <v>0</v>
      </c>
      <c r="P11" s="46">
        <f>U10</f>
        <v>0</v>
      </c>
      <c r="Q11" s="44" t="str">
        <f>$H$6</f>
        <v>:</v>
      </c>
      <c r="R11" s="45">
        <f>S10</f>
        <v>0</v>
      </c>
      <c r="S11" s="47" t="s">
        <v>7</v>
      </c>
      <c r="T11" s="48" t="s">
        <v>7</v>
      </c>
      <c r="U11" s="49" t="s">
        <v>7</v>
      </c>
      <c r="V11" s="50">
        <f>SUM(D11,G11,J11,M11,P11)</f>
        <v>0</v>
      </c>
      <c r="W11" s="51" t="s">
        <v>2</v>
      </c>
      <c r="X11" s="52">
        <f>SUM(F11,I11,L11,O11,R11)</f>
        <v>0</v>
      </c>
      <c r="Y11" s="53">
        <f t="shared" si="1"/>
        <v>0</v>
      </c>
      <c r="Z11" s="54">
        <f>SUM(IF(D11&gt;F11,2,0),IF(G11&gt;I11,2,0),IF(J11&gt;L11,2,0),IF(M11&gt;O11,2,0),IF(P11&gt;R11,2,0))</f>
        <v>0</v>
      </c>
    </row>
    <row r="12" spans="2:6" ht="16.5" customHeight="1" thickBot="1" thickTop="1">
      <c r="B12" s="13" t="s">
        <v>15</v>
      </c>
      <c r="C12" s="55" t="s">
        <v>4</v>
      </c>
      <c r="D12" s="55" t="s">
        <v>1</v>
      </c>
      <c r="E12" s="56"/>
      <c r="F12" s="57" t="s">
        <v>0</v>
      </c>
    </row>
    <row r="13" spans="2:22" ht="16.5" customHeight="1">
      <c r="B13" s="61">
        <v>1</v>
      </c>
      <c r="C13" s="59" t="str">
        <f>'Groups 1 - 8'!C11</f>
        <v> </v>
      </c>
      <c r="D13" s="63">
        <f>'Groups 1 - 8'!Y11</f>
        <v>0</v>
      </c>
      <c r="E13" s="64"/>
      <c r="F13" s="65">
        <f>'Groups 1 - 8'!Z11</f>
        <v>0</v>
      </c>
      <c r="G13" s="116" t="str">
        <f>C6</f>
        <v> </v>
      </c>
      <c r="H13" s="116" t="s">
        <v>13</v>
      </c>
      <c r="I13" s="116" t="str">
        <f>C7</f>
        <v> </v>
      </c>
      <c r="J13" s="117">
        <f>$J$3</f>
        <v>0.4375</v>
      </c>
      <c r="K13" s="104"/>
      <c r="L13" s="105"/>
      <c r="M13" s="103">
        <f>IF($AC$3=5,C7,IF($AC$3=6,C6,""))</f>
      </c>
      <c r="N13" s="106" t="s">
        <v>13</v>
      </c>
      <c r="O13" s="103">
        <f>IF($AC$3=5,C9,IF($AC$3=6,C10,""))</f>
      </c>
      <c r="P13" s="107">
        <f>IF($AC$3&gt;4,J18+$M$3,"")</f>
      </c>
      <c r="Q13" s="106"/>
      <c r="R13" s="103"/>
      <c r="S13" s="103">
        <f>IF($AC$3=6,C6,"")</f>
      </c>
      <c r="T13" s="106" t="s">
        <v>13</v>
      </c>
      <c r="U13" s="103">
        <f>IF($AC$3=6,C11,"")</f>
      </c>
      <c r="V13" s="107">
        <f>IF($AC$3&gt;5,P18+$M$3,"")</f>
      </c>
    </row>
    <row r="14" spans="2:22" ht="16.5" customHeight="1">
      <c r="B14" s="62">
        <v>2</v>
      </c>
      <c r="C14" s="58" t="str">
        <f>'Groups 1 - 8'!C6</f>
        <v> </v>
      </c>
      <c r="D14" s="66">
        <f>'Groups 1 - 8'!Y6</f>
        <v>0</v>
      </c>
      <c r="E14" s="64"/>
      <c r="F14" s="65">
        <f>'Groups 1 - 8'!Z6</f>
        <v>0</v>
      </c>
      <c r="G14" s="103">
        <f>IF($AC$3&gt;2,C8,"")</f>
      </c>
      <c r="H14" s="103" t="s">
        <v>13</v>
      </c>
      <c r="I14" s="103">
        <f>IF($AC$3=3,C6,IF($AC$3&gt;3,C9,""))</f>
      </c>
      <c r="J14" s="107">
        <f>IF($AC$3&gt;2,J13+$M$3,"")</f>
      </c>
      <c r="K14" s="103"/>
      <c r="L14" s="103"/>
      <c r="M14" s="103">
        <f>IF($AC$3=5,C10,IF($AC$3=6,C7,""))</f>
      </c>
      <c r="N14" s="103" t="s">
        <v>13</v>
      </c>
      <c r="O14" s="103">
        <f>IF($AC$3=5,C8,IF($AC$3=6,C9,""))</f>
      </c>
      <c r="P14" s="107">
        <f>IF($AC$3&gt;4,P13+$M$3,"")</f>
      </c>
      <c r="Q14" s="103"/>
      <c r="R14" s="116"/>
      <c r="S14" s="103">
        <f>IF($AC$3=6,C7,"")</f>
      </c>
      <c r="T14" s="103" t="s">
        <v>13</v>
      </c>
      <c r="U14" s="103">
        <f>IF($AC$3=6,C8,"")</f>
      </c>
      <c r="V14" s="107">
        <f>IF($AC$3&gt;5,V13+$M$3,"")</f>
      </c>
    </row>
    <row r="15" spans="2:22" ht="16.5" customHeight="1">
      <c r="B15" s="62">
        <v>3</v>
      </c>
      <c r="C15" s="59" t="str">
        <f>'Groups 1 - 8'!C7</f>
        <v> </v>
      </c>
      <c r="D15" s="66">
        <f>'Groups 1 - 8'!Y7</f>
        <v>0</v>
      </c>
      <c r="E15" s="64"/>
      <c r="F15" s="65">
        <f>'Groups 1 - 8'!Z7</f>
        <v>0</v>
      </c>
      <c r="G15" s="103">
        <f>IF($AC$3=3,C7,IF($AC$3=4,C6,IF($AC$3=5,C6,IF($AC$3=6,C10,""))))</f>
      </c>
      <c r="H15" s="103" t="s">
        <v>13</v>
      </c>
      <c r="I15" s="103">
        <f>IF($AC$3=3,C8,IF($AC$3=4,C8,IF($AC$3=5,C10,IF($AC$3=6,C11,""))))</f>
      </c>
      <c r="J15" s="107">
        <f>IF($AC$3&gt;2,J14+$M$3,"")</f>
      </c>
      <c r="K15" s="103"/>
      <c r="L15" s="103"/>
      <c r="M15" s="103">
        <f>IF($AC$3=5,C6,IF($AC$3=6,C11,""))</f>
      </c>
      <c r="N15" s="103" t="s">
        <v>13</v>
      </c>
      <c r="O15" s="103">
        <f>IF($AC$3=5,C9,IF($AC$3=6,C8,""))</f>
      </c>
      <c r="P15" s="107">
        <f>IF($AC$3&gt;4,P14+$M$3,"")</f>
      </c>
      <c r="Q15" s="103"/>
      <c r="R15" s="103"/>
      <c r="S15" s="103">
        <f>IF($AC$3=6,C9,"")</f>
      </c>
      <c r="T15" s="103" t="s">
        <v>13</v>
      </c>
      <c r="U15" s="103">
        <f>IF($AC$3=6,C10,"")</f>
      </c>
      <c r="V15" s="107">
        <f>IF($AC$3&gt;5,V14+$M$3,"")</f>
      </c>
    </row>
    <row r="16" spans="2:22" ht="16.5" customHeight="1">
      <c r="B16" s="62">
        <v>4</v>
      </c>
      <c r="C16" s="59" t="str">
        <f>'Groups 1 - 8'!C8</f>
        <v> </v>
      </c>
      <c r="D16" s="66">
        <f>'Groups 1 - 8'!Y8</f>
        <v>0</v>
      </c>
      <c r="E16" s="64"/>
      <c r="F16" s="65">
        <f>'Groups 1 - 8'!Z8</f>
        <v>0</v>
      </c>
      <c r="G16" s="103">
        <f>IF($AC$3=4,C7,IF($AC$3=5,C7,IF($AC$3=6,C6,"")))</f>
      </c>
      <c r="H16" s="103" t="s">
        <v>13</v>
      </c>
      <c r="I16" s="103">
        <f>IF($AC$3=4,C9,IF($AC$3=5,C8,IF($AC$3=6,C8,"")))</f>
      </c>
      <c r="J16" s="107">
        <f>IF($AC$3&gt;3,J15+$M$3,"")</f>
      </c>
      <c r="K16" s="103"/>
      <c r="L16" s="103"/>
      <c r="M16" s="103">
        <f>IF($AC$3=5,C7,IF($AC$3=6,C6,""))</f>
      </c>
      <c r="N16" s="103" t="s">
        <v>13</v>
      </c>
      <c r="O16" s="103">
        <f>IF($AC$3=5,C10,IF($AC$3=6,C9,""))</f>
      </c>
      <c r="P16" s="107">
        <f>IF($AC$3&gt;4,P15+$M$3,"")</f>
      </c>
      <c r="Q16" s="103"/>
      <c r="R16" s="103"/>
      <c r="S16" s="103"/>
      <c r="T16" s="103"/>
      <c r="U16" s="103"/>
      <c r="V16" s="107"/>
    </row>
    <row r="17" spans="2:22" ht="16.5" customHeight="1">
      <c r="B17" s="62">
        <v>5</v>
      </c>
      <c r="C17" s="59" t="str">
        <f>'Groups 1 - 8'!C9</f>
        <v> </v>
      </c>
      <c r="D17" s="66">
        <f>'Groups 1 - 8'!Y9</f>
        <v>0</v>
      </c>
      <c r="E17" s="64"/>
      <c r="F17" s="65">
        <f>'Groups 1 - 8'!Z9</f>
        <v>0</v>
      </c>
      <c r="G17" s="103">
        <f>IF($AC$3=4,C6,IF($AC$3=5,C9,IF($AC$3=6,C7,"")))</f>
      </c>
      <c r="H17" s="103" t="s">
        <v>13</v>
      </c>
      <c r="I17" s="103">
        <f>IF($AC$3=4,C9,IF($AC$3=5,C10,IF($AC$3=6,C10,"")))</f>
      </c>
      <c r="J17" s="107">
        <f>IF($AC$3&gt;3,J16+$M$3,"")</f>
      </c>
      <c r="K17" s="103"/>
      <c r="L17" s="103"/>
      <c r="M17" s="103">
        <f>IF($AC$3=6,C7,"")</f>
      </c>
      <c r="N17" s="103" t="s">
        <v>13</v>
      </c>
      <c r="O17" s="103">
        <f>IF($AC$3=6,C11,"")</f>
      </c>
      <c r="P17" s="107">
        <f>IF($AC$3&gt;5,P16+$M$3,"")</f>
      </c>
      <c r="Q17" s="103"/>
      <c r="R17" s="103"/>
      <c r="S17" s="103"/>
      <c r="T17" s="103"/>
      <c r="U17" s="103"/>
      <c r="V17" s="107"/>
    </row>
    <row r="18" spans="2:29" ht="16.5" customHeight="1" thickBot="1">
      <c r="B18" s="88">
        <v>6</v>
      </c>
      <c r="C18" s="60" t="str">
        <f>'Groups 1 - 8'!C10</f>
        <v> </v>
      </c>
      <c r="D18" s="67">
        <f>'Groups 1 - 8'!Y10</f>
        <v>0</v>
      </c>
      <c r="E18" s="68"/>
      <c r="F18" s="69">
        <f>'Groups 1 - 8'!Z10</f>
        <v>0</v>
      </c>
      <c r="G18" s="103">
        <f>IF($AC$3=4,C7,IF($AC$3=5,C6,IF($AC$3=6,C11,"")))</f>
      </c>
      <c r="I18" s="103">
        <f>IF($AC$3=4,C8,IF($AC$3=5,C8,IF($AC$3=6,C9,"")))</f>
      </c>
      <c r="J18" s="107">
        <f>IF($AC$3&gt;3,J17+$M$3,"")</f>
      </c>
      <c r="M18" s="103">
        <f>IF($AC$3=6,C10,"")</f>
      </c>
      <c r="O18" s="103">
        <f>IF($AC$3=6,C8,"")</f>
      </c>
      <c r="P18" s="107">
        <f>IF($AC$3&gt;5,P17+$M$3,"")</f>
      </c>
      <c r="AC18" s="9">
        <f>IF(LEN(C26)&gt;1,6,IF(LEN(C25)&gt;1,5,IF(LEN(C24)&gt;1,4,IF(LEN(C23)&gt;1,3,IF(LEN(C22)&gt;1,2,1)))))</f>
        <v>1</v>
      </c>
    </row>
    <row r="19" ht="16.5" customHeight="1" thickBot="1"/>
    <row r="20" spans="1:26" ht="16.5" customHeight="1" thickBot="1" thickTop="1">
      <c r="A20" s="15">
        <f>A5+1</f>
        <v>2</v>
      </c>
      <c r="B20" s="70" t="s">
        <v>14</v>
      </c>
      <c r="C20" s="71" t="str">
        <f>CONCATENATE("Skupina č. ",B21)</f>
        <v>Skupina č. 2</v>
      </c>
      <c r="D20" s="77"/>
      <c r="E20" s="78" t="str">
        <f>C21</f>
        <v> </v>
      </c>
      <c r="F20" s="79"/>
      <c r="G20" s="80"/>
      <c r="H20" s="78" t="str">
        <f>C22</f>
        <v> </v>
      </c>
      <c r="I20" s="79"/>
      <c r="J20" s="80"/>
      <c r="K20" s="78" t="str">
        <f>C23</f>
        <v> </v>
      </c>
      <c r="L20" s="79"/>
      <c r="M20" s="80"/>
      <c r="N20" s="78" t="str">
        <f>C24</f>
        <v> </v>
      </c>
      <c r="O20" s="79"/>
      <c r="P20" s="80"/>
      <c r="Q20" s="78" t="str">
        <f>C25</f>
        <v> </v>
      </c>
      <c r="R20" s="79"/>
      <c r="S20" s="78"/>
      <c r="T20" s="78" t="str">
        <f>C26</f>
        <v> </v>
      </c>
      <c r="U20" s="81"/>
      <c r="V20" s="120" t="s">
        <v>8</v>
      </c>
      <c r="W20" s="121"/>
      <c r="X20" s="122"/>
      <c r="Y20" s="16" t="s">
        <v>1</v>
      </c>
      <c r="Z20" s="17" t="s">
        <v>0</v>
      </c>
    </row>
    <row r="21" spans="2:26" ht="16.5" customHeight="1" thickTop="1">
      <c r="B21" s="109">
        <f>A20</f>
        <v>2</v>
      </c>
      <c r="C21" s="85" t="str">
        <f ca="1" t="shared" si="2" ref="C21:C26">INDIRECT("Start!D"&amp;VALUE(B21+5))</f>
        <v> </v>
      </c>
      <c r="D21" s="82" t="s">
        <v>7</v>
      </c>
      <c r="E21" s="83" t="s">
        <v>7</v>
      </c>
      <c r="F21" s="84" t="s">
        <v>7</v>
      </c>
      <c r="G21" s="72">
        <v>0</v>
      </c>
      <c r="H21" s="73" t="s">
        <v>2</v>
      </c>
      <c r="I21" s="74">
        <v>0</v>
      </c>
      <c r="J21" s="72">
        <v>0</v>
      </c>
      <c r="K21" s="73" t="s">
        <v>2</v>
      </c>
      <c r="L21" s="74">
        <v>0</v>
      </c>
      <c r="M21" s="72">
        <v>0</v>
      </c>
      <c r="N21" s="73" t="s">
        <v>2</v>
      </c>
      <c r="O21" s="74">
        <v>0</v>
      </c>
      <c r="P21" s="72">
        <v>0</v>
      </c>
      <c r="Q21" s="73" t="s">
        <v>2</v>
      </c>
      <c r="R21" s="74">
        <v>0</v>
      </c>
      <c r="S21" s="75">
        <v>0</v>
      </c>
      <c r="T21" s="73" t="s">
        <v>2</v>
      </c>
      <c r="U21" s="76">
        <v>0</v>
      </c>
      <c r="V21" s="18">
        <f>SUM(G21,J21,M21,P21,S21)</f>
        <v>0</v>
      </c>
      <c r="W21" s="94" t="s">
        <v>2</v>
      </c>
      <c r="X21" s="95">
        <f>SUM(I21,L21,O21,R21,U21)</f>
        <v>0</v>
      </c>
      <c r="Y21" s="97">
        <f aca="true" t="shared" si="3" ref="Y21:Y26">IF(X21=0,V21,V21/X21)</f>
        <v>0</v>
      </c>
      <c r="Z21" s="19">
        <f>SUM(IF(G21&gt;I21,2,0),IF(J21&gt;L21,2,0),IF(M21&gt;O21,2,0),IF(P21&gt;R21,2,0),IF(S21&gt;U21,2,0))</f>
        <v>0</v>
      </c>
    </row>
    <row r="22" spans="2:26" ht="16.5" customHeight="1">
      <c r="B22" s="110">
        <f>B21+$D$3</f>
        <v>10</v>
      </c>
      <c r="C22" s="86" t="str">
        <f ca="1" t="shared" si="2"/>
        <v> </v>
      </c>
      <c r="D22" s="20">
        <f>I21</f>
        <v>0</v>
      </c>
      <c r="E22" s="21" t="str">
        <f>$H$6</f>
        <v>:</v>
      </c>
      <c r="F22" s="22">
        <f>G21</f>
        <v>0</v>
      </c>
      <c r="G22" s="23" t="s">
        <v>7</v>
      </c>
      <c r="H22" s="24" t="s">
        <v>7</v>
      </c>
      <c r="I22" s="25" t="s">
        <v>7</v>
      </c>
      <c r="J22" s="26">
        <v>0</v>
      </c>
      <c r="K22" s="27" t="s">
        <v>2</v>
      </c>
      <c r="L22" s="28">
        <v>0</v>
      </c>
      <c r="M22" s="26">
        <v>0</v>
      </c>
      <c r="N22" s="27" t="s">
        <v>2</v>
      </c>
      <c r="O22" s="28">
        <v>0</v>
      </c>
      <c r="P22" s="26">
        <v>0</v>
      </c>
      <c r="Q22" s="27" t="s">
        <v>2</v>
      </c>
      <c r="R22" s="28">
        <v>0</v>
      </c>
      <c r="S22" s="29">
        <v>0</v>
      </c>
      <c r="T22" s="27" t="s">
        <v>2</v>
      </c>
      <c r="U22" s="30">
        <v>0</v>
      </c>
      <c r="V22" s="18">
        <f>SUM(D22,J22,M22,P22,S22)</f>
        <v>0</v>
      </c>
      <c r="W22" s="31" t="s">
        <v>2</v>
      </c>
      <c r="X22" s="32">
        <f>SUM(F22,L22,O22,R22,U22)</f>
        <v>0</v>
      </c>
      <c r="Y22" s="96">
        <f t="shared" si="3"/>
        <v>0</v>
      </c>
      <c r="Z22" s="19">
        <f>SUM(IF(D22&gt;F22,2,0),IF(J22&gt;L22,2,0),IF(M22&gt;O22,2,0),IF(P22&gt;R22,2,0),IF(S22&gt;U22,2,0))</f>
        <v>0</v>
      </c>
    </row>
    <row r="23" spans="2:26" ht="16.5" customHeight="1">
      <c r="B23" s="110">
        <f>B22+$D$3</f>
        <v>18</v>
      </c>
      <c r="C23" s="86" t="str">
        <f ca="1" t="shared" si="2"/>
        <v> </v>
      </c>
      <c r="D23" s="34">
        <f>L21</f>
        <v>0</v>
      </c>
      <c r="E23" s="35" t="str">
        <f>$H$6</f>
        <v>:</v>
      </c>
      <c r="F23" s="36">
        <f>J21</f>
        <v>0</v>
      </c>
      <c r="G23" s="37">
        <f>L22</f>
        <v>0</v>
      </c>
      <c r="H23" s="35" t="str">
        <f>$H$6</f>
        <v>:</v>
      </c>
      <c r="I23" s="36">
        <f>J22</f>
        <v>0</v>
      </c>
      <c r="J23" s="23" t="s">
        <v>7</v>
      </c>
      <c r="K23" s="24" t="s">
        <v>7</v>
      </c>
      <c r="L23" s="25" t="s">
        <v>7</v>
      </c>
      <c r="M23" s="26">
        <v>0</v>
      </c>
      <c r="N23" s="27" t="s">
        <v>2</v>
      </c>
      <c r="O23" s="28">
        <v>0</v>
      </c>
      <c r="P23" s="38">
        <v>0</v>
      </c>
      <c r="Q23" s="27" t="s">
        <v>2</v>
      </c>
      <c r="R23" s="39">
        <v>0</v>
      </c>
      <c r="S23" s="40">
        <v>0</v>
      </c>
      <c r="T23" s="41" t="s">
        <v>2</v>
      </c>
      <c r="U23" s="42">
        <v>0</v>
      </c>
      <c r="V23" s="18">
        <f>SUM(D23,G23,M23,P23,S23)</f>
        <v>0</v>
      </c>
      <c r="W23" s="31" t="s">
        <v>2</v>
      </c>
      <c r="X23" s="32">
        <f>SUM(F23,I23,O23,R23,U23)</f>
        <v>0</v>
      </c>
      <c r="Y23" s="33">
        <f t="shared" si="3"/>
        <v>0</v>
      </c>
      <c r="Z23" s="19">
        <f>SUM(IF(D23&gt;F23,2,0),IF(G23&gt;I23,2,0),IF(M23&gt;O23,2,0),IF(P23&gt;R23,2,0),IF(S23&gt;U23,2,0))</f>
        <v>0</v>
      </c>
    </row>
    <row r="24" spans="2:26" ht="16.5" customHeight="1">
      <c r="B24" s="110">
        <f>B23+$D$3</f>
        <v>26</v>
      </c>
      <c r="C24" s="86" t="str">
        <f ca="1" t="shared" si="2"/>
        <v> </v>
      </c>
      <c r="D24" s="34">
        <f>O21</f>
        <v>0</v>
      </c>
      <c r="E24" s="35" t="str">
        <f>$H$6</f>
        <v>:</v>
      </c>
      <c r="F24" s="36">
        <f>M21</f>
        <v>0</v>
      </c>
      <c r="G24" s="37">
        <f>O22</f>
        <v>0</v>
      </c>
      <c r="H24" s="35" t="str">
        <f>$H$6</f>
        <v>:</v>
      </c>
      <c r="I24" s="36">
        <f>M22</f>
        <v>0</v>
      </c>
      <c r="J24" s="37">
        <f>O23</f>
        <v>0</v>
      </c>
      <c r="K24" s="35" t="str">
        <f>$H$6</f>
        <v>:</v>
      </c>
      <c r="L24" s="36">
        <f>M23</f>
        <v>0</v>
      </c>
      <c r="M24" s="23" t="s">
        <v>7</v>
      </c>
      <c r="N24" s="24" t="s">
        <v>7</v>
      </c>
      <c r="O24" s="25" t="s">
        <v>7</v>
      </c>
      <c r="P24" s="38">
        <v>0</v>
      </c>
      <c r="Q24" s="27" t="s">
        <v>2</v>
      </c>
      <c r="R24" s="39">
        <v>0</v>
      </c>
      <c r="S24" s="40">
        <v>0</v>
      </c>
      <c r="T24" s="27" t="s">
        <v>2</v>
      </c>
      <c r="U24" s="42">
        <v>0</v>
      </c>
      <c r="V24" s="18">
        <f>SUM(D24,G24,J24,P24,S24)</f>
        <v>0</v>
      </c>
      <c r="W24" s="31" t="s">
        <v>2</v>
      </c>
      <c r="X24" s="32">
        <f>SUM(F24,I24,L24,R24,U24)</f>
        <v>0</v>
      </c>
      <c r="Y24" s="98">
        <f t="shared" si="3"/>
        <v>0</v>
      </c>
      <c r="Z24" s="19">
        <f>SUM(IF(D24&gt;F24,2,0),IF(G24&gt;I24,2,0),IF(J24&gt;L24,2,0),IF(P24&gt;R24,2,0),IF(S24&gt;U24,2,0))</f>
        <v>0</v>
      </c>
    </row>
    <row r="25" spans="2:26" ht="16.5" customHeight="1">
      <c r="B25" s="110">
        <f>B24+$D$3</f>
        <v>34</v>
      </c>
      <c r="C25" s="86" t="str">
        <f ca="1" t="shared" si="2"/>
        <v> </v>
      </c>
      <c r="D25" s="34">
        <f>R21</f>
        <v>0</v>
      </c>
      <c r="E25" s="35" t="str">
        <f>$H$6</f>
        <v>:</v>
      </c>
      <c r="F25" s="36">
        <f>P21</f>
        <v>0</v>
      </c>
      <c r="G25" s="37">
        <f>R22</f>
        <v>0</v>
      </c>
      <c r="H25" s="35" t="str">
        <f>$H$6</f>
        <v>:</v>
      </c>
      <c r="I25" s="36">
        <f>P22</f>
        <v>0</v>
      </c>
      <c r="J25" s="37">
        <f>R23</f>
        <v>0</v>
      </c>
      <c r="K25" s="35" t="str">
        <f>$H$6</f>
        <v>:</v>
      </c>
      <c r="L25" s="36">
        <f>P23</f>
        <v>0</v>
      </c>
      <c r="M25" s="37">
        <f>R24</f>
        <v>0</v>
      </c>
      <c r="N25" s="35" t="str">
        <f>$H$6</f>
        <v>:</v>
      </c>
      <c r="O25" s="36">
        <f>P24</f>
        <v>0</v>
      </c>
      <c r="P25" s="23" t="s">
        <v>7</v>
      </c>
      <c r="Q25" s="24" t="s">
        <v>7</v>
      </c>
      <c r="R25" s="25" t="s">
        <v>7</v>
      </c>
      <c r="S25" s="40">
        <v>0</v>
      </c>
      <c r="T25" s="27" t="s">
        <v>2</v>
      </c>
      <c r="U25" s="42">
        <v>0</v>
      </c>
      <c r="V25" s="18">
        <f>SUM(D25,G25,J25,M25,S25)</f>
        <v>0</v>
      </c>
      <c r="W25" s="31" t="s">
        <v>2</v>
      </c>
      <c r="X25" s="32">
        <f>SUM(F25,I25,L25,O25,U25)</f>
        <v>0</v>
      </c>
      <c r="Y25" s="98">
        <f t="shared" si="3"/>
        <v>0</v>
      </c>
      <c r="Z25" s="19">
        <f>SUM(IF(D25&gt;F25,2,0),IF(G25&gt;I25,2,0),IF(J25&gt;L25,2,0),IF(M25&gt;O25,2,0),IF(S25&gt;U25,2,0))</f>
        <v>0</v>
      </c>
    </row>
    <row r="26" spans="2:26" ht="16.5" customHeight="1" thickBot="1">
      <c r="B26" s="111">
        <f>B25+$D$3</f>
        <v>42</v>
      </c>
      <c r="C26" s="87" t="str">
        <f ca="1" t="shared" si="2"/>
        <v> </v>
      </c>
      <c r="D26" s="43">
        <f>U21</f>
        <v>0</v>
      </c>
      <c r="E26" s="44" t="str">
        <f>$H$6</f>
        <v>:</v>
      </c>
      <c r="F26" s="45">
        <f>S21</f>
        <v>0</v>
      </c>
      <c r="G26" s="46">
        <f>U22</f>
        <v>0</v>
      </c>
      <c r="H26" s="44" t="str">
        <f>$H$6</f>
        <v>:</v>
      </c>
      <c r="I26" s="45">
        <f>S22</f>
        <v>0</v>
      </c>
      <c r="J26" s="46">
        <f>U23</f>
        <v>0</v>
      </c>
      <c r="K26" s="44" t="str">
        <f>$H$6</f>
        <v>:</v>
      </c>
      <c r="L26" s="45">
        <f>S23</f>
        <v>0</v>
      </c>
      <c r="M26" s="46">
        <f>U24</f>
        <v>0</v>
      </c>
      <c r="N26" s="44" t="str">
        <f>$H$6</f>
        <v>:</v>
      </c>
      <c r="O26" s="45">
        <f>S24</f>
        <v>0</v>
      </c>
      <c r="P26" s="46">
        <f>U25</f>
        <v>0</v>
      </c>
      <c r="Q26" s="44" t="str">
        <f>$H$6</f>
        <v>:</v>
      </c>
      <c r="R26" s="45">
        <f>S25</f>
        <v>0</v>
      </c>
      <c r="S26" s="47" t="s">
        <v>7</v>
      </c>
      <c r="T26" s="48" t="s">
        <v>7</v>
      </c>
      <c r="U26" s="49" t="s">
        <v>7</v>
      </c>
      <c r="V26" s="50">
        <f>SUM(D26,G26,J26,M26,P26)</f>
        <v>0</v>
      </c>
      <c r="W26" s="51" t="s">
        <v>2</v>
      </c>
      <c r="X26" s="52">
        <f>SUM(F26,I26,L26,O26,R26)</f>
        <v>0</v>
      </c>
      <c r="Y26" s="53">
        <f t="shared" si="3"/>
        <v>0</v>
      </c>
      <c r="Z26" s="54">
        <f>SUM(IF(D26&gt;F26,2,0),IF(G26&gt;I26,2,0),IF(J26&gt;L26,2,0),IF(M26&gt;O26,2,0),IF(P26&gt;R26,2,0))</f>
        <v>0</v>
      </c>
    </row>
    <row r="27" spans="2:6" ht="16.5" customHeight="1" thickBot="1" thickTop="1">
      <c r="B27" s="13" t="s">
        <v>15</v>
      </c>
      <c r="C27" s="55" t="s">
        <v>4</v>
      </c>
      <c r="D27" s="55" t="s">
        <v>1</v>
      </c>
      <c r="E27" s="56"/>
      <c r="F27" s="57" t="s">
        <v>0</v>
      </c>
    </row>
    <row r="28" spans="2:22" ht="16.5" customHeight="1">
      <c r="B28" s="61">
        <v>1</v>
      </c>
      <c r="C28" s="59" t="str">
        <f>'Groups 1 - 8'!C26</f>
        <v> </v>
      </c>
      <c r="D28" s="63">
        <f>'Groups 1 - 8'!Y26</f>
        <v>0</v>
      </c>
      <c r="E28" s="64"/>
      <c r="F28" s="65">
        <f>'Groups 1 - 8'!Z26</f>
        <v>0</v>
      </c>
      <c r="G28" s="103" t="str">
        <f>C21</f>
        <v> </v>
      </c>
      <c r="H28" s="103" t="s">
        <v>13</v>
      </c>
      <c r="I28" s="103" t="str">
        <f>C22</f>
        <v> </v>
      </c>
      <c r="J28" s="107">
        <f>$J$3</f>
        <v>0.4375</v>
      </c>
      <c r="K28" s="104"/>
      <c r="L28" s="105"/>
      <c r="M28" s="103">
        <f>IF($AC$3=5,C22,IF($AC$3=6,C21,""))</f>
      </c>
      <c r="N28" s="106" t="s">
        <v>13</v>
      </c>
      <c r="O28" s="103">
        <f>IF($AC$3=5,C24,IF($AC$3=6,C25,""))</f>
      </c>
      <c r="P28" s="107">
        <f>IF($AC$3&gt;4,J33+$M$3,"")</f>
      </c>
      <c r="Q28" s="106"/>
      <c r="R28" s="103"/>
      <c r="S28" s="103">
        <f>IF($AC$3=6,C21,"")</f>
      </c>
      <c r="T28" s="106" t="s">
        <v>13</v>
      </c>
      <c r="U28" s="103">
        <f>IF($AC$3=6,C26,"")</f>
      </c>
      <c r="V28" s="107">
        <f>IF($AC$3&gt;5,P33+$M$3,"")</f>
      </c>
    </row>
    <row r="29" spans="2:22" ht="16.5" customHeight="1">
      <c r="B29" s="62">
        <v>2</v>
      </c>
      <c r="C29" s="58" t="str">
        <f>'Groups 1 - 8'!C21</f>
        <v> </v>
      </c>
      <c r="D29" s="66">
        <f>'Groups 1 - 8'!Y21</f>
        <v>0</v>
      </c>
      <c r="E29" s="64"/>
      <c r="F29" s="65">
        <f>'Groups 1 - 8'!Z21</f>
        <v>0</v>
      </c>
      <c r="G29" s="103">
        <f>IF($AC$18&gt;2,C23,"")</f>
      </c>
      <c r="H29" s="103" t="s">
        <v>13</v>
      </c>
      <c r="I29" s="103">
        <f>IF($AC$18=3,C21,IF($AC$18&gt;3,C24,""))</f>
      </c>
      <c r="J29" s="107">
        <f>IF($AC$18&gt;2,J28+$M$3,"")</f>
      </c>
      <c r="K29" s="103"/>
      <c r="L29" s="103"/>
      <c r="M29" s="103">
        <f>IF($AC$18=5,C25,IF($AC$18=6,C22,""))</f>
      </c>
      <c r="N29" s="103" t="s">
        <v>13</v>
      </c>
      <c r="O29" s="103">
        <f>IF($AC$18=5,C23,IF($AC$18=6,C24,""))</f>
      </c>
      <c r="P29" s="107">
        <f>IF($AC$18&gt;4,P28+$M$3,"")</f>
      </c>
      <c r="Q29" s="103"/>
      <c r="R29" s="103"/>
      <c r="S29" s="103">
        <f>IF($AC$18=6,C22,"")</f>
      </c>
      <c r="T29" s="103" t="s">
        <v>13</v>
      </c>
      <c r="U29" s="103">
        <f>IF($AC$18=6,C23,"")</f>
      </c>
      <c r="V29" s="107">
        <f>IF($AC$18&gt;5,V28+$M$3,"")</f>
      </c>
    </row>
    <row r="30" spans="2:22" ht="16.5" customHeight="1">
      <c r="B30" s="62">
        <v>3</v>
      </c>
      <c r="C30" s="59" t="str">
        <f>'Groups 1 - 8'!C22</f>
        <v> </v>
      </c>
      <c r="D30" s="66">
        <f>'Groups 1 - 8'!Y22</f>
        <v>0</v>
      </c>
      <c r="E30" s="64"/>
      <c r="F30" s="65">
        <f>'Groups 1 - 8'!Z22</f>
        <v>0</v>
      </c>
      <c r="G30" s="103">
        <f>IF($AC$18=3,C22,IF($AC$18=4,C21,IF($AC$18=5,C21,IF($AC$18=6,C25,""))))</f>
      </c>
      <c r="H30" s="103" t="s">
        <v>13</v>
      </c>
      <c r="I30" s="103">
        <f>IF($AC$18=3,C23,IF($AC$18=4,C23,IF($AC$18=5,C25,IF($AC$18=6,C26,""))))</f>
      </c>
      <c r="J30" s="107">
        <f>IF($AC$18&gt;2,J29+$M$3,"")</f>
      </c>
      <c r="K30" s="103"/>
      <c r="L30" s="103"/>
      <c r="M30" s="103">
        <f>IF($AC$18=5,C21,IF($AC$18=6,C26,""))</f>
      </c>
      <c r="N30" s="103" t="s">
        <v>13</v>
      </c>
      <c r="O30" s="103">
        <f>IF($AC$18=5,C24,IF($AC$18=6,C23,""))</f>
      </c>
      <c r="P30" s="107">
        <f>IF($AC$18&gt;4,P29+$M$3,"")</f>
      </c>
      <c r="Q30" s="103"/>
      <c r="R30" s="103"/>
      <c r="S30" s="103">
        <f>IF($AC$18=6,C24,"")</f>
      </c>
      <c r="T30" s="103" t="s">
        <v>13</v>
      </c>
      <c r="U30" s="103">
        <f>IF($AC$18=6,C25,"")</f>
      </c>
      <c r="V30" s="107">
        <f>IF($AC$18&gt;5,V29+$M$3,"")</f>
      </c>
    </row>
    <row r="31" spans="2:22" ht="16.5" customHeight="1">
      <c r="B31" s="62">
        <v>4</v>
      </c>
      <c r="C31" s="59" t="str">
        <f>'Groups 1 - 8'!C23</f>
        <v> </v>
      </c>
      <c r="D31" s="66">
        <f>'Groups 1 - 8'!Y23</f>
        <v>0</v>
      </c>
      <c r="E31" s="64"/>
      <c r="F31" s="65">
        <f>'Groups 1 - 8'!Z23</f>
        <v>0</v>
      </c>
      <c r="G31" s="103">
        <f>IF($AC$18=4,C22,IF($AC$18=5,C22,IF($AC$18=6,C21,"")))</f>
      </c>
      <c r="H31" s="103" t="s">
        <v>13</v>
      </c>
      <c r="I31" s="103">
        <f>IF($AC$18=4,C24,IF($AC$18=5,C23,IF($AC$18=6,C23,"")))</f>
      </c>
      <c r="J31" s="107">
        <f>IF($AC$18&gt;3,J30+$M$3,"")</f>
      </c>
      <c r="K31" s="103"/>
      <c r="L31" s="103"/>
      <c r="M31" s="103">
        <f>IF($AC$18=5,C22,IF($AC$18=6,C21,""))</f>
      </c>
      <c r="N31" s="103" t="s">
        <v>13</v>
      </c>
      <c r="O31" s="103">
        <f>IF($AC$18=5,C25,IF($AC$18=6,C24,""))</f>
      </c>
      <c r="P31" s="107">
        <f>IF($AC$18&gt;4,P30+$M$3,"")</f>
      </c>
      <c r="Q31" s="103"/>
      <c r="R31" s="103"/>
      <c r="S31" s="103"/>
      <c r="T31" s="103"/>
      <c r="U31" s="103"/>
      <c r="V31" s="107"/>
    </row>
    <row r="32" spans="2:22" ht="16.5" customHeight="1">
      <c r="B32" s="62">
        <v>5</v>
      </c>
      <c r="C32" s="59" t="str">
        <f>'Groups 1 - 8'!C24</f>
        <v> </v>
      </c>
      <c r="D32" s="66">
        <f>'Groups 1 - 8'!Y24</f>
        <v>0</v>
      </c>
      <c r="E32" s="64"/>
      <c r="F32" s="65">
        <f>'Groups 1 - 8'!Z24</f>
        <v>0</v>
      </c>
      <c r="G32" s="103">
        <f>IF($AC$18=4,C21,IF($AC$18=5,C24,IF($AC$18=6,C22,"")))</f>
      </c>
      <c r="H32" s="103" t="s">
        <v>13</v>
      </c>
      <c r="I32" s="103">
        <f>IF($AC$18=4,C24,IF($AC$18=5,C25,IF($AC$18=6,C25,"")))</f>
      </c>
      <c r="J32" s="107">
        <f>IF($AC$18&gt;3,J31+$M$3,"")</f>
      </c>
      <c r="K32" s="103"/>
      <c r="L32" s="103"/>
      <c r="M32" s="103">
        <f>IF($AC$18=6,C22,"")</f>
      </c>
      <c r="N32" s="103" t="s">
        <v>13</v>
      </c>
      <c r="O32" s="103">
        <f>IF($AC$18=6,C26,"")</f>
      </c>
      <c r="P32" s="107">
        <f>IF($AC$18&gt;5,P31+$M$3,"")</f>
      </c>
      <c r="Q32" s="103"/>
      <c r="R32" s="103"/>
      <c r="S32" s="103"/>
      <c r="T32" s="103"/>
      <c r="U32" s="103"/>
      <c r="V32" s="107"/>
    </row>
    <row r="33" spans="2:29" ht="16.5" customHeight="1" thickBot="1">
      <c r="B33" s="88">
        <v>6</v>
      </c>
      <c r="C33" s="60" t="str">
        <f>'Groups 1 - 8'!C25</f>
        <v> </v>
      </c>
      <c r="D33" s="67">
        <f>'Groups 1 - 8'!Y25</f>
        <v>0</v>
      </c>
      <c r="E33" s="68"/>
      <c r="F33" s="69">
        <f>'Groups 1 - 8'!Z25</f>
        <v>0</v>
      </c>
      <c r="G33" s="103">
        <f>IF($AC$18=4,C22,IF($AC$18=5,C21,IF($AC$18=6,C26,"")))</f>
      </c>
      <c r="I33" s="103">
        <f>IF($AC$18=4,C23,IF($AC$18=5,C23,IF($AC$18=6,C24,"")))</f>
      </c>
      <c r="J33" s="107">
        <f>IF($AC$18&gt;3,J32+$M$3,"")</f>
      </c>
      <c r="M33" s="103">
        <f>IF($AC$18=6,C25,"")</f>
      </c>
      <c r="O33" s="103">
        <f>IF($AC$18=6,C23,"")</f>
      </c>
      <c r="P33" s="107">
        <f>IF($AC$18&gt;5,P32+$M$3,"")</f>
      </c>
      <c r="AC33" s="9">
        <f>IF(LEN(C41)&gt;1,6,IF(LEN(C40)&gt;1,5,IF(LEN(C39)&gt;1,4,IF(LEN(C38)&gt;1,3,IF(LEN(C37)&gt;1,2,1)))))</f>
        <v>1</v>
      </c>
    </row>
    <row r="34" ht="16.5" customHeight="1" thickBot="1"/>
    <row r="35" spans="1:26" ht="16.5" customHeight="1" thickBot="1" thickTop="1">
      <c r="A35" s="15">
        <f>A20+1</f>
        <v>3</v>
      </c>
      <c r="B35" s="70" t="s">
        <v>14</v>
      </c>
      <c r="C35" s="71" t="str">
        <f>CONCATENATE("Skupina č. ",B36)</f>
        <v>Skupina č. 3</v>
      </c>
      <c r="D35" s="77"/>
      <c r="E35" s="78" t="str">
        <f>C36</f>
        <v> </v>
      </c>
      <c r="F35" s="79"/>
      <c r="G35" s="80"/>
      <c r="H35" s="78" t="str">
        <f>C37</f>
        <v> </v>
      </c>
      <c r="I35" s="79"/>
      <c r="J35" s="80"/>
      <c r="K35" s="78" t="str">
        <f>C38</f>
        <v> </v>
      </c>
      <c r="L35" s="79"/>
      <c r="M35" s="80"/>
      <c r="N35" s="78" t="str">
        <f>C39</f>
        <v> </v>
      </c>
      <c r="O35" s="79"/>
      <c r="P35" s="80"/>
      <c r="Q35" s="78" t="str">
        <f>C40</f>
        <v> </v>
      </c>
      <c r="R35" s="79"/>
      <c r="S35" s="78"/>
      <c r="T35" s="78" t="str">
        <f>C41</f>
        <v> </v>
      </c>
      <c r="U35" s="81"/>
      <c r="V35" s="120" t="s">
        <v>8</v>
      </c>
      <c r="W35" s="121"/>
      <c r="X35" s="122"/>
      <c r="Y35" s="16" t="s">
        <v>1</v>
      </c>
      <c r="Z35" s="17" t="s">
        <v>0</v>
      </c>
    </row>
    <row r="36" spans="2:26" ht="16.5" customHeight="1" thickTop="1">
      <c r="B36" s="109">
        <f>A35</f>
        <v>3</v>
      </c>
      <c r="C36" s="85" t="str">
        <f ca="1" t="shared" si="4" ref="C36:C41">INDIRECT("Start!D"&amp;VALUE(B36+5))</f>
        <v> </v>
      </c>
      <c r="D36" s="82" t="s">
        <v>7</v>
      </c>
      <c r="E36" s="83" t="s">
        <v>7</v>
      </c>
      <c r="F36" s="84" t="s">
        <v>7</v>
      </c>
      <c r="G36" s="72">
        <v>0</v>
      </c>
      <c r="H36" s="73" t="s">
        <v>2</v>
      </c>
      <c r="I36" s="74">
        <v>0</v>
      </c>
      <c r="J36" s="72">
        <v>0</v>
      </c>
      <c r="K36" s="73" t="s">
        <v>2</v>
      </c>
      <c r="L36" s="74">
        <v>0</v>
      </c>
      <c r="M36" s="72">
        <v>0</v>
      </c>
      <c r="N36" s="73" t="s">
        <v>2</v>
      </c>
      <c r="O36" s="74">
        <v>0</v>
      </c>
      <c r="P36" s="72">
        <v>0</v>
      </c>
      <c r="Q36" s="73" t="s">
        <v>2</v>
      </c>
      <c r="R36" s="74">
        <v>0</v>
      </c>
      <c r="S36" s="75">
        <v>0</v>
      </c>
      <c r="T36" s="73" t="s">
        <v>2</v>
      </c>
      <c r="U36" s="76">
        <v>0</v>
      </c>
      <c r="V36" s="18">
        <f>SUM(G36,J36,M36,P36,S36)</f>
        <v>0</v>
      </c>
      <c r="W36" s="94" t="s">
        <v>2</v>
      </c>
      <c r="X36" s="95">
        <f>SUM(I36,L36,O36,R36,U36)</f>
        <v>0</v>
      </c>
      <c r="Y36" s="97">
        <f aca="true" t="shared" si="5" ref="Y36:Y41">IF(X36=0,V36,V36/X36)</f>
        <v>0</v>
      </c>
      <c r="Z36" s="19">
        <f>SUM(IF(G36&gt;I36,2,0),IF(J36&gt;L36,2,0),IF(M36&gt;O36,2,0),IF(P36&gt;R36,2,0),IF(S36&gt;U36,2,0))</f>
        <v>0</v>
      </c>
    </row>
    <row r="37" spans="2:26" ht="16.5" customHeight="1">
      <c r="B37" s="110">
        <f>B36+$D$3</f>
        <v>11</v>
      </c>
      <c r="C37" s="86" t="str">
        <f ca="1" t="shared" si="4"/>
        <v> </v>
      </c>
      <c r="D37" s="20">
        <f>I36</f>
        <v>0</v>
      </c>
      <c r="E37" s="21" t="str">
        <f>$H$6</f>
        <v>:</v>
      </c>
      <c r="F37" s="22">
        <f>G36</f>
        <v>0</v>
      </c>
      <c r="G37" s="23" t="s">
        <v>7</v>
      </c>
      <c r="H37" s="24" t="s">
        <v>7</v>
      </c>
      <c r="I37" s="25" t="s">
        <v>7</v>
      </c>
      <c r="J37" s="26">
        <v>0</v>
      </c>
      <c r="K37" s="27" t="s">
        <v>2</v>
      </c>
      <c r="L37" s="28">
        <v>0</v>
      </c>
      <c r="M37" s="26">
        <v>0</v>
      </c>
      <c r="N37" s="27" t="s">
        <v>2</v>
      </c>
      <c r="O37" s="28">
        <v>0</v>
      </c>
      <c r="P37" s="26">
        <v>0</v>
      </c>
      <c r="Q37" s="27" t="s">
        <v>2</v>
      </c>
      <c r="R37" s="28">
        <v>0</v>
      </c>
      <c r="S37" s="29">
        <v>0</v>
      </c>
      <c r="T37" s="27" t="s">
        <v>2</v>
      </c>
      <c r="U37" s="30">
        <v>0</v>
      </c>
      <c r="V37" s="18">
        <f>SUM(D37,J37,M37,P37,S37)</f>
        <v>0</v>
      </c>
      <c r="W37" s="31" t="s">
        <v>2</v>
      </c>
      <c r="X37" s="32">
        <f>SUM(F37,L37,O37,R37,U37)</f>
        <v>0</v>
      </c>
      <c r="Y37" s="96">
        <f t="shared" si="5"/>
        <v>0</v>
      </c>
      <c r="Z37" s="19">
        <f>SUM(IF(D37&gt;F37,2,0),IF(J37&gt;L37,2,0),IF(M37&gt;O37,2,0),IF(P37&gt;R37,2,0),IF(S37&gt;U37,2,0))</f>
        <v>0</v>
      </c>
    </row>
    <row r="38" spans="2:26" ht="16.5" customHeight="1">
      <c r="B38" s="110">
        <f>B37+$D$3</f>
        <v>19</v>
      </c>
      <c r="C38" s="86" t="str">
        <f ca="1" t="shared" si="4"/>
        <v> </v>
      </c>
      <c r="D38" s="34">
        <f>L36</f>
        <v>0</v>
      </c>
      <c r="E38" s="35" t="str">
        <f>$H$6</f>
        <v>:</v>
      </c>
      <c r="F38" s="36">
        <f>J36</f>
        <v>0</v>
      </c>
      <c r="G38" s="37">
        <f>L37</f>
        <v>0</v>
      </c>
      <c r="H38" s="35" t="str">
        <f>$H$6</f>
        <v>:</v>
      </c>
      <c r="I38" s="36">
        <f>J37</f>
        <v>0</v>
      </c>
      <c r="J38" s="23" t="s">
        <v>7</v>
      </c>
      <c r="K38" s="24" t="s">
        <v>7</v>
      </c>
      <c r="L38" s="25" t="s">
        <v>7</v>
      </c>
      <c r="M38" s="26">
        <v>0</v>
      </c>
      <c r="N38" s="27" t="s">
        <v>2</v>
      </c>
      <c r="O38" s="28">
        <v>0</v>
      </c>
      <c r="P38" s="38">
        <v>0</v>
      </c>
      <c r="Q38" s="27" t="s">
        <v>2</v>
      </c>
      <c r="R38" s="39">
        <v>0</v>
      </c>
      <c r="S38" s="40">
        <v>0</v>
      </c>
      <c r="T38" s="41" t="s">
        <v>2</v>
      </c>
      <c r="U38" s="42">
        <v>0</v>
      </c>
      <c r="V38" s="18">
        <f>SUM(D38,G38,M38,P38,S38)</f>
        <v>0</v>
      </c>
      <c r="W38" s="31" t="s">
        <v>2</v>
      </c>
      <c r="X38" s="32">
        <f>SUM(F38,I38,O38,R38,U38)</f>
        <v>0</v>
      </c>
      <c r="Y38" s="33">
        <f t="shared" si="5"/>
        <v>0</v>
      </c>
      <c r="Z38" s="19">
        <f>SUM(IF(D38&gt;F38,2,0),IF(G38&gt;I38,2,0),IF(M38&gt;O38,2,0),IF(P38&gt;R38,2,0),IF(S38&gt;U38,2,0))</f>
        <v>0</v>
      </c>
    </row>
    <row r="39" spans="2:26" ht="16.5" customHeight="1">
      <c r="B39" s="110">
        <f>B38+$D$3</f>
        <v>27</v>
      </c>
      <c r="C39" s="86" t="str">
        <f ca="1" t="shared" si="4"/>
        <v> </v>
      </c>
      <c r="D39" s="34">
        <f>O36</f>
        <v>0</v>
      </c>
      <c r="E39" s="35" t="str">
        <f>$H$6</f>
        <v>:</v>
      </c>
      <c r="F39" s="36">
        <f>M36</f>
        <v>0</v>
      </c>
      <c r="G39" s="37">
        <f>O37</f>
        <v>0</v>
      </c>
      <c r="H39" s="35" t="str">
        <f>$H$6</f>
        <v>:</v>
      </c>
      <c r="I39" s="36">
        <f>M37</f>
        <v>0</v>
      </c>
      <c r="J39" s="37">
        <f>O38</f>
        <v>0</v>
      </c>
      <c r="K39" s="35" t="str">
        <f>$H$6</f>
        <v>:</v>
      </c>
      <c r="L39" s="36">
        <f>M38</f>
        <v>0</v>
      </c>
      <c r="M39" s="23" t="s">
        <v>7</v>
      </c>
      <c r="N39" s="24" t="s">
        <v>7</v>
      </c>
      <c r="O39" s="25" t="s">
        <v>7</v>
      </c>
      <c r="P39" s="38">
        <v>0</v>
      </c>
      <c r="Q39" s="27" t="s">
        <v>2</v>
      </c>
      <c r="R39" s="39">
        <v>0</v>
      </c>
      <c r="S39" s="40">
        <v>0</v>
      </c>
      <c r="T39" s="27" t="s">
        <v>2</v>
      </c>
      <c r="U39" s="42">
        <v>0</v>
      </c>
      <c r="V39" s="18">
        <f>SUM(D39,G39,J39,P39,S39)</f>
        <v>0</v>
      </c>
      <c r="W39" s="31" t="s">
        <v>2</v>
      </c>
      <c r="X39" s="32">
        <f>SUM(F39,I39,L39,R39,U39)</f>
        <v>0</v>
      </c>
      <c r="Y39" s="98">
        <f t="shared" si="5"/>
        <v>0</v>
      </c>
      <c r="Z39" s="19">
        <f>SUM(IF(D39&gt;F39,2,0),IF(G39&gt;I39,2,0),IF(J39&gt;L39,2,0),IF(P39&gt;R39,2,0),IF(S39&gt;U39,2,0))</f>
        <v>0</v>
      </c>
    </row>
    <row r="40" spans="2:26" ht="16.5" customHeight="1">
      <c r="B40" s="110">
        <f>B39+$D$3</f>
        <v>35</v>
      </c>
      <c r="C40" s="86" t="str">
        <f ca="1" t="shared" si="4"/>
        <v> </v>
      </c>
      <c r="D40" s="34">
        <f>R36</f>
        <v>0</v>
      </c>
      <c r="E40" s="35" t="str">
        <f>$H$6</f>
        <v>:</v>
      </c>
      <c r="F40" s="36">
        <f>P36</f>
        <v>0</v>
      </c>
      <c r="G40" s="37">
        <f>R37</f>
        <v>0</v>
      </c>
      <c r="H40" s="35" t="str">
        <f>$H$6</f>
        <v>:</v>
      </c>
      <c r="I40" s="36">
        <f>P37</f>
        <v>0</v>
      </c>
      <c r="J40" s="37">
        <f>R38</f>
        <v>0</v>
      </c>
      <c r="K40" s="35" t="str">
        <f>$H$6</f>
        <v>:</v>
      </c>
      <c r="L40" s="36">
        <f>P38</f>
        <v>0</v>
      </c>
      <c r="M40" s="37">
        <f>R39</f>
        <v>0</v>
      </c>
      <c r="N40" s="35" t="str">
        <f>$H$6</f>
        <v>:</v>
      </c>
      <c r="O40" s="36">
        <f>P39</f>
        <v>0</v>
      </c>
      <c r="P40" s="23" t="s">
        <v>7</v>
      </c>
      <c r="Q40" s="24" t="s">
        <v>7</v>
      </c>
      <c r="R40" s="25" t="s">
        <v>7</v>
      </c>
      <c r="S40" s="40">
        <v>0</v>
      </c>
      <c r="T40" s="27" t="s">
        <v>2</v>
      </c>
      <c r="U40" s="42">
        <v>0</v>
      </c>
      <c r="V40" s="18">
        <f>SUM(D40,G40,J40,M40,S40)</f>
        <v>0</v>
      </c>
      <c r="W40" s="31" t="s">
        <v>2</v>
      </c>
      <c r="X40" s="32">
        <f>SUM(F40,I40,L40,O40,U40)</f>
        <v>0</v>
      </c>
      <c r="Y40" s="98">
        <f t="shared" si="5"/>
        <v>0</v>
      </c>
      <c r="Z40" s="19">
        <f>SUM(IF(D40&gt;F40,2,0),IF(G40&gt;I40,2,0),IF(J40&gt;L40,2,0),IF(M40&gt;O40,2,0),IF(S40&gt;U40,2,0))</f>
        <v>0</v>
      </c>
    </row>
    <row r="41" spans="2:26" ht="16.5" customHeight="1" thickBot="1">
      <c r="B41" s="111">
        <f>B40+$D$3</f>
        <v>43</v>
      </c>
      <c r="C41" s="87" t="str">
        <f ca="1" t="shared" si="4"/>
        <v> </v>
      </c>
      <c r="D41" s="43">
        <f>U36</f>
        <v>0</v>
      </c>
      <c r="E41" s="44" t="str">
        <f>$H$6</f>
        <v>:</v>
      </c>
      <c r="F41" s="45">
        <f>S36</f>
        <v>0</v>
      </c>
      <c r="G41" s="46">
        <f>U37</f>
        <v>0</v>
      </c>
      <c r="H41" s="44" t="str">
        <f>$H$6</f>
        <v>:</v>
      </c>
      <c r="I41" s="45">
        <f>S37</f>
        <v>0</v>
      </c>
      <c r="J41" s="46">
        <f>U38</f>
        <v>0</v>
      </c>
      <c r="K41" s="44" t="str">
        <f>$H$6</f>
        <v>:</v>
      </c>
      <c r="L41" s="45">
        <f>S38</f>
        <v>0</v>
      </c>
      <c r="M41" s="46">
        <f>U39</f>
        <v>0</v>
      </c>
      <c r="N41" s="44" t="str">
        <f>$H$6</f>
        <v>:</v>
      </c>
      <c r="O41" s="45">
        <f>S39</f>
        <v>0</v>
      </c>
      <c r="P41" s="46">
        <f>U40</f>
        <v>0</v>
      </c>
      <c r="Q41" s="44" t="str">
        <f>$H$6</f>
        <v>:</v>
      </c>
      <c r="R41" s="45">
        <f>S40</f>
        <v>0</v>
      </c>
      <c r="S41" s="47" t="s">
        <v>7</v>
      </c>
      <c r="T41" s="48" t="s">
        <v>7</v>
      </c>
      <c r="U41" s="49" t="s">
        <v>7</v>
      </c>
      <c r="V41" s="50">
        <f>SUM(D41,G41,J41,M41,P41)</f>
        <v>0</v>
      </c>
      <c r="W41" s="51" t="s">
        <v>2</v>
      </c>
      <c r="X41" s="52">
        <f>SUM(F41,I41,L41,O41,R41)</f>
        <v>0</v>
      </c>
      <c r="Y41" s="53">
        <f t="shared" si="5"/>
        <v>0</v>
      </c>
      <c r="Z41" s="54">
        <f>SUM(IF(D41&gt;F41,2,0),IF(G41&gt;I41,2,0),IF(J41&gt;L41,2,0),IF(M41&gt;O41,2,0),IF(P41&gt;R41,2,0))</f>
        <v>0</v>
      </c>
    </row>
    <row r="42" spans="2:6" ht="16.5" customHeight="1" thickBot="1" thickTop="1">
      <c r="B42" s="13" t="s">
        <v>15</v>
      </c>
      <c r="C42" s="55" t="s">
        <v>4</v>
      </c>
      <c r="D42" s="55" t="s">
        <v>1</v>
      </c>
      <c r="E42" s="56"/>
      <c r="F42" s="57" t="s">
        <v>0</v>
      </c>
    </row>
    <row r="43" spans="2:22" ht="16.5" customHeight="1">
      <c r="B43" s="61">
        <v>1</v>
      </c>
      <c r="C43" s="59" t="str">
        <f>'Groups 1 - 8'!C41</f>
        <v> </v>
      </c>
      <c r="D43" s="63">
        <f>'Groups 1 - 8'!Y41</f>
        <v>0</v>
      </c>
      <c r="E43" s="64"/>
      <c r="F43" s="65">
        <f>'Groups 1 - 8'!Z41</f>
        <v>0</v>
      </c>
      <c r="G43" s="103" t="str">
        <f>C36</f>
        <v> </v>
      </c>
      <c r="H43" s="103" t="s">
        <v>13</v>
      </c>
      <c r="I43" s="103" t="str">
        <f>C37</f>
        <v> </v>
      </c>
      <c r="J43" s="107">
        <f>$J$3</f>
        <v>0.4375</v>
      </c>
      <c r="K43" s="104"/>
      <c r="L43" s="105"/>
      <c r="M43" s="103">
        <f>IF($AC$3=5,C37,IF($AC$3=6,C36,""))</f>
      </c>
      <c r="N43" s="106" t="s">
        <v>13</v>
      </c>
      <c r="O43" s="103">
        <f>IF($AC$3=5,C39,IF($AC$3=6,C40,""))</f>
      </c>
      <c r="P43" s="107">
        <f>IF($AC$3&gt;4,J48+$M$3,"")</f>
      </c>
      <c r="Q43" s="106"/>
      <c r="R43" s="103"/>
      <c r="S43" s="103">
        <f>IF($AC$3=6,C36,"")</f>
      </c>
      <c r="T43" s="106" t="s">
        <v>13</v>
      </c>
      <c r="U43" s="103">
        <f>IF($AC$3=6,C41,"")</f>
      </c>
      <c r="V43" s="107">
        <f>IF($AC$3&gt;5,P48+$M$3,"")</f>
      </c>
    </row>
    <row r="44" spans="2:22" ht="16.5" customHeight="1">
      <c r="B44" s="62">
        <v>2</v>
      </c>
      <c r="C44" s="58" t="str">
        <f>'Groups 1 - 8'!C36</f>
        <v> </v>
      </c>
      <c r="D44" s="66">
        <f>'Groups 1 - 8'!Y36</f>
        <v>0</v>
      </c>
      <c r="E44" s="64"/>
      <c r="F44" s="65">
        <f>'Groups 1 - 8'!Z36</f>
        <v>0</v>
      </c>
      <c r="G44" s="103">
        <f>IF($AC$33&gt;2,C38,"")</f>
      </c>
      <c r="H44" s="103" t="s">
        <v>13</v>
      </c>
      <c r="I44" s="103">
        <f>IF($AC$33=3,C36,IF($AC$33&gt;3,C39,""))</f>
      </c>
      <c r="J44" s="107">
        <f>IF($AC$33&gt;2,J43+$M$3,"")</f>
      </c>
      <c r="K44" s="103"/>
      <c r="L44" s="103"/>
      <c r="M44" s="103">
        <f>IF($AC$33=5,C40,IF($AC$33=6,C37,""))</f>
      </c>
      <c r="N44" s="103" t="s">
        <v>13</v>
      </c>
      <c r="O44" s="103">
        <f>IF($AC$33=5,C38,IF($AC$33=6,C39,""))</f>
      </c>
      <c r="P44" s="107">
        <f>IF($AC$33&gt;4,P43+$M$3,"")</f>
      </c>
      <c r="Q44" s="103"/>
      <c r="R44" s="103"/>
      <c r="S44" s="103">
        <f>IF($AC$33=6,C37,"")</f>
      </c>
      <c r="T44" s="103" t="s">
        <v>13</v>
      </c>
      <c r="U44" s="103">
        <f>IF($AC$33=6,C38,"")</f>
      </c>
      <c r="V44" s="107">
        <f>IF($AC$33&gt;5,V43+$M$3,"")</f>
      </c>
    </row>
    <row r="45" spans="2:22" ht="16.5" customHeight="1">
      <c r="B45" s="62">
        <v>3</v>
      </c>
      <c r="C45" s="59" t="str">
        <f>'Groups 1 - 8'!C37</f>
        <v> </v>
      </c>
      <c r="D45" s="66">
        <f>'Groups 1 - 8'!Y37</f>
        <v>0</v>
      </c>
      <c r="E45" s="64"/>
      <c r="F45" s="65">
        <f>'Groups 1 - 8'!Z37</f>
        <v>0</v>
      </c>
      <c r="G45" s="103">
        <f>IF($AC$33=3,C37,IF($AC$33=4,C36,IF($AC$33=5,C36,IF($AC$33=6,C40,""))))</f>
      </c>
      <c r="H45" s="103" t="s">
        <v>13</v>
      </c>
      <c r="I45" s="103">
        <f>IF($AC$33=3,C38,IF($AC$33=4,C38,IF($AC$33=5,C40,IF($AC$33=6,C41,""))))</f>
      </c>
      <c r="J45" s="107">
        <f>IF($AC$33&gt;2,J44+$M$3,"")</f>
      </c>
      <c r="K45" s="103"/>
      <c r="L45" s="103"/>
      <c r="M45" s="103">
        <f>IF($AC$33=5,C36,IF($AC$33=6,C41,""))</f>
      </c>
      <c r="N45" s="103" t="s">
        <v>13</v>
      </c>
      <c r="O45" s="103">
        <f>IF($AC$33=5,C39,IF($AC$33=6,C38,""))</f>
      </c>
      <c r="P45" s="107">
        <f>IF($AC$33&gt;4,P44+$M$3,"")</f>
      </c>
      <c r="Q45" s="103"/>
      <c r="R45" s="103"/>
      <c r="S45" s="103">
        <f>IF($AC$33=6,C39,"")</f>
      </c>
      <c r="T45" s="103" t="s">
        <v>13</v>
      </c>
      <c r="U45" s="103">
        <f>IF($AC$33=6,C40,"")</f>
      </c>
      <c r="V45" s="107">
        <f>IF($AC$33&gt;5,V44+$M$3,"")</f>
      </c>
    </row>
    <row r="46" spans="2:22" ht="16.5" customHeight="1">
      <c r="B46" s="62">
        <v>4</v>
      </c>
      <c r="C46" s="59" t="str">
        <f>'Groups 1 - 8'!C38</f>
        <v> </v>
      </c>
      <c r="D46" s="66">
        <f>'Groups 1 - 8'!Y38</f>
        <v>0</v>
      </c>
      <c r="E46" s="64"/>
      <c r="F46" s="65">
        <f>'Groups 1 - 8'!Z38</f>
        <v>0</v>
      </c>
      <c r="G46" s="103">
        <f>IF($AC$33=4,C37,IF($AC$33=5,C37,IF($AC$33=6,C36,"")))</f>
      </c>
      <c r="H46" s="103" t="s">
        <v>13</v>
      </c>
      <c r="I46" s="103">
        <f>IF($AC$33=4,C39,IF($AC$33=5,C38,IF($AC$33=6,C38,"")))</f>
      </c>
      <c r="J46" s="107">
        <f>IF($AC$33&gt;3,J45+$M$3,"")</f>
      </c>
      <c r="K46" s="103"/>
      <c r="L46" s="103"/>
      <c r="M46" s="103">
        <f>IF($AC$33=5,C37,IF($AC$33=6,C36,""))</f>
      </c>
      <c r="N46" s="103" t="s">
        <v>13</v>
      </c>
      <c r="O46" s="103">
        <f>IF($AC$33=5,C40,IF($AC$33=6,C39,""))</f>
      </c>
      <c r="P46" s="107">
        <f>IF($AC$33&gt;4,P45+$M$3,"")</f>
      </c>
      <c r="Q46" s="103"/>
      <c r="R46" s="103"/>
      <c r="S46" s="103"/>
      <c r="T46" s="103"/>
      <c r="U46" s="103"/>
      <c r="V46" s="107"/>
    </row>
    <row r="47" spans="2:22" ht="16.5" customHeight="1">
      <c r="B47" s="62">
        <v>5</v>
      </c>
      <c r="C47" s="59" t="str">
        <f>'Groups 1 - 8'!C39</f>
        <v> </v>
      </c>
      <c r="D47" s="66">
        <f>'Groups 1 - 8'!Y39</f>
        <v>0</v>
      </c>
      <c r="E47" s="64"/>
      <c r="F47" s="65">
        <f>'Groups 1 - 8'!Z39</f>
        <v>0</v>
      </c>
      <c r="G47" s="103">
        <f>IF($AC$33=4,C36,IF($AC$33=5,C39,IF($AC$33=6,C37,"")))</f>
      </c>
      <c r="H47" s="103" t="s">
        <v>13</v>
      </c>
      <c r="I47" s="103">
        <f>IF($AC$33=4,C39,IF($AC$33=5,C40,IF($AC$33=6,C40,"")))</f>
      </c>
      <c r="J47" s="107">
        <f>IF($AC$33&gt;3,J46+$M$3,"")</f>
      </c>
      <c r="K47" s="103"/>
      <c r="L47" s="103"/>
      <c r="M47" s="103">
        <f>IF($AC$33=6,C37,"")</f>
      </c>
      <c r="N47" s="103" t="s">
        <v>13</v>
      </c>
      <c r="O47" s="103">
        <f>IF($AC$33=6,C41,"")</f>
      </c>
      <c r="P47" s="107">
        <f>IF($AC$33&gt;5,P46+$M$3,"")</f>
      </c>
      <c r="Q47" s="103"/>
      <c r="R47" s="103"/>
      <c r="S47" s="103"/>
      <c r="T47" s="103"/>
      <c r="U47" s="103"/>
      <c r="V47" s="107"/>
    </row>
    <row r="48" spans="2:29" ht="16.5" customHeight="1" thickBot="1">
      <c r="B48" s="88">
        <v>6</v>
      </c>
      <c r="C48" s="60" t="str">
        <f>'Groups 1 - 8'!C40</f>
        <v> </v>
      </c>
      <c r="D48" s="67">
        <f>'Groups 1 - 8'!Y40</f>
        <v>0</v>
      </c>
      <c r="E48" s="68"/>
      <c r="F48" s="69">
        <f>'Groups 1 - 8'!Z40</f>
        <v>0</v>
      </c>
      <c r="G48" s="103">
        <f>IF($AC$33=4,C37,IF($AC$33=5,C36,IF($AC$33=6,C41,"")))</f>
      </c>
      <c r="I48" s="103">
        <f>IF($AC$33=4,C38,IF($AC$33=5,C38,IF($AC$33=6,C39,"")))</f>
      </c>
      <c r="J48" s="107">
        <f>IF($AC$33&gt;3,J47+$M$3,"")</f>
      </c>
      <c r="M48" s="103">
        <f>IF($AC$33=6,C40,"")</f>
      </c>
      <c r="O48" s="103">
        <f>IF($AC$33=6,C38,"")</f>
      </c>
      <c r="P48" s="107">
        <f>IF($AC$33&gt;5,P47+$M$3,"")</f>
      </c>
      <c r="AC48" s="9">
        <f>IF(LEN(C56)&gt;1,6,IF(LEN(C55)&gt;1,5,IF(LEN(C54)&gt;1,4,IF(LEN(C53)&gt;1,3,IF(LEN(C52)&gt;1,2,1)))))</f>
        <v>1</v>
      </c>
    </row>
    <row r="49" ht="16.5" customHeight="1" thickBot="1"/>
    <row r="50" spans="1:26" ht="16.5" customHeight="1" thickBot="1" thickTop="1">
      <c r="A50" s="15">
        <f>A35+1</f>
        <v>4</v>
      </c>
      <c r="B50" s="70" t="s">
        <v>14</v>
      </c>
      <c r="C50" s="71" t="str">
        <f>CONCATENATE("Skupina č. ",B51)</f>
        <v>Skupina č. 4</v>
      </c>
      <c r="D50" s="77"/>
      <c r="E50" s="78" t="str">
        <f>C51</f>
        <v> </v>
      </c>
      <c r="F50" s="79"/>
      <c r="G50" s="80"/>
      <c r="H50" s="78" t="str">
        <f>C52</f>
        <v> </v>
      </c>
      <c r="I50" s="79"/>
      <c r="J50" s="80"/>
      <c r="K50" s="78" t="str">
        <f>C53</f>
        <v> </v>
      </c>
      <c r="L50" s="79"/>
      <c r="M50" s="80"/>
      <c r="N50" s="78" t="str">
        <f>C54</f>
        <v> </v>
      </c>
      <c r="O50" s="79"/>
      <c r="P50" s="80"/>
      <c r="Q50" s="78" t="str">
        <f>C55</f>
        <v> </v>
      </c>
      <c r="R50" s="79"/>
      <c r="S50" s="78"/>
      <c r="T50" s="78" t="str">
        <f>C56</f>
        <v> </v>
      </c>
      <c r="U50" s="81"/>
      <c r="V50" s="120" t="s">
        <v>8</v>
      </c>
      <c r="W50" s="121"/>
      <c r="X50" s="122"/>
      <c r="Y50" s="16" t="s">
        <v>1</v>
      </c>
      <c r="Z50" s="17" t="s">
        <v>0</v>
      </c>
    </row>
    <row r="51" spans="2:26" ht="16.5" customHeight="1" thickTop="1">
      <c r="B51" s="109">
        <f>A50</f>
        <v>4</v>
      </c>
      <c r="C51" s="85" t="str">
        <f ca="1" t="shared" si="6" ref="C51:C56">INDIRECT("Start!D"&amp;VALUE(B51+5))</f>
        <v> </v>
      </c>
      <c r="D51" s="82" t="s">
        <v>7</v>
      </c>
      <c r="E51" s="83" t="s">
        <v>7</v>
      </c>
      <c r="F51" s="84" t="s">
        <v>7</v>
      </c>
      <c r="G51" s="72">
        <v>0</v>
      </c>
      <c r="H51" s="73" t="s">
        <v>2</v>
      </c>
      <c r="I51" s="74">
        <v>0</v>
      </c>
      <c r="J51" s="72">
        <v>0</v>
      </c>
      <c r="K51" s="73" t="s">
        <v>2</v>
      </c>
      <c r="L51" s="74">
        <v>0</v>
      </c>
      <c r="M51" s="72">
        <v>0</v>
      </c>
      <c r="N51" s="73" t="s">
        <v>2</v>
      </c>
      <c r="O51" s="74">
        <v>0</v>
      </c>
      <c r="P51" s="72">
        <v>0</v>
      </c>
      <c r="Q51" s="73" t="s">
        <v>2</v>
      </c>
      <c r="R51" s="74">
        <v>0</v>
      </c>
      <c r="S51" s="75">
        <v>0</v>
      </c>
      <c r="T51" s="73" t="s">
        <v>2</v>
      </c>
      <c r="U51" s="76">
        <v>0</v>
      </c>
      <c r="V51" s="18">
        <f>SUM(G51,J51,M51,P51,S51)</f>
        <v>0</v>
      </c>
      <c r="W51" s="94" t="s">
        <v>2</v>
      </c>
      <c r="X51" s="95">
        <f>SUM(I51,L51,O51,R51,U51)</f>
        <v>0</v>
      </c>
      <c r="Y51" s="97">
        <f aca="true" t="shared" si="7" ref="Y51:Y56">IF(X51=0,V51,V51/X51)</f>
        <v>0</v>
      </c>
      <c r="Z51" s="19">
        <f>SUM(IF(G51&gt;I51,2,0),IF(J51&gt;L51,2,0),IF(M51&gt;O51,2,0),IF(P51&gt;R51,2,0),IF(S51&gt;U51,2,0))</f>
        <v>0</v>
      </c>
    </row>
    <row r="52" spans="2:26" ht="16.5" customHeight="1">
      <c r="B52" s="110">
        <f>B51+$D$3</f>
        <v>12</v>
      </c>
      <c r="C52" s="86" t="str">
        <f ca="1" t="shared" si="6"/>
        <v> </v>
      </c>
      <c r="D52" s="20">
        <f>I51</f>
        <v>0</v>
      </c>
      <c r="E52" s="21" t="str">
        <f>$H$6</f>
        <v>:</v>
      </c>
      <c r="F52" s="22">
        <f>G51</f>
        <v>0</v>
      </c>
      <c r="G52" s="23" t="s">
        <v>7</v>
      </c>
      <c r="H52" s="24" t="s">
        <v>7</v>
      </c>
      <c r="I52" s="25" t="s">
        <v>7</v>
      </c>
      <c r="J52" s="26">
        <v>0</v>
      </c>
      <c r="K52" s="27" t="s">
        <v>2</v>
      </c>
      <c r="L52" s="28">
        <v>0</v>
      </c>
      <c r="M52" s="26">
        <v>0</v>
      </c>
      <c r="N52" s="27" t="s">
        <v>2</v>
      </c>
      <c r="O52" s="28">
        <v>0</v>
      </c>
      <c r="P52" s="26">
        <v>0</v>
      </c>
      <c r="Q52" s="27" t="s">
        <v>2</v>
      </c>
      <c r="R52" s="28">
        <v>0</v>
      </c>
      <c r="S52" s="29">
        <v>0</v>
      </c>
      <c r="T52" s="27" t="s">
        <v>2</v>
      </c>
      <c r="U52" s="30">
        <v>0</v>
      </c>
      <c r="V52" s="18">
        <f>SUM(D52,J52,M52,P52,S52)</f>
        <v>0</v>
      </c>
      <c r="W52" s="31" t="s">
        <v>2</v>
      </c>
      <c r="X52" s="32">
        <f>SUM(F52,L52,O52,R52,U52)</f>
        <v>0</v>
      </c>
      <c r="Y52" s="96">
        <f t="shared" si="7"/>
        <v>0</v>
      </c>
      <c r="Z52" s="19">
        <f>SUM(IF(D52&gt;F52,2,0),IF(J52&gt;L52,2,0),IF(M52&gt;O52,2,0),IF(P52&gt;R52,2,0),IF(S52&gt;U52,2,0))</f>
        <v>0</v>
      </c>
    </row>
    <row r="53" spans="2:26" ht="16.5" customHeight="1">
      <c r="B53" s="110">
        <f>B52+$D$3</f>
        <v>20</v>
      </c>
      <c r="C53" s="86" t="str">
        <f ca="1" t="shared" si="6"/>
        <v> </v>
      </c>
      <c r="D53" s="34">
        <f>L51</f>
        <v>0</v>
      </c>
      <c r="E53" s="35" t="str">
        <f>$H$6</f>
        <v>:</v>
      </c>
      <c r="F53" s="36">
        <f>J51</f>
        <v>0</v>
      </c>
      <c r="G53" s="37">
        <f>L52</f>
        <v>0</v>
      </c>
      <c r="H53" s="35" t="str">
        <f>$H$6</f>
        <v>:</v>
      </c>
      <c r="I53" s="36">
        <f>J52</f>
        <v>0</v>
      </c>
      <c r="J53" s="23" t="s">
        <v>7</v>
      </c>
      <c r="K53" s="24" t="s">
        <v>7</v>
      </c>
      <c r="L53" s="25" t="s">
        <v>7</v>
      </c>
      <c r="M53" s="26">
        <v>0</v>
      </c>
      <c r="N53" s="27" t="s">
        <v>2</v>
      </c>
      <c r="O53" s="28">
        <v>0</v>
      </c>
      <c r="P53" s="38">
        <v>0</v>
      </c>
      <c r="Q53" s="27" t="s">
        <v>2</v>
      </c>
      <c r="R53" s="39">
        <v>0</v>
      </c>
      <c r="S53" s="40">
        <v>0</v>
      </c>
      <c r="T53" s="41" t="s">
        <v>2</v>
      </c>
      <c r="U53" s="42">
        <v>0</v>
      </c>
      <c r="V53" s="18">
        <f>SUM(D53,G53,M53,P53,S53)</f>
        <v>0</v>
      </c>
      <c r="W53" s="31" t="s">
        <v>2</v>
      </c>
      <c r="X53" s="32">
        <f>SUM(F53,I53,O53,R53,U53)</f>
        <v>0</v>
      </c>
      <c r="Y53" s="33">
        <f t="shared" si="7"/>
        <v>0</v>
      </c>
      <c r="Z53" s="19">
        <f>SUM(IF(D53&gt;F53,2,0),IF(G53&gt;I53,2,0),IF(M53&gt;O53,2,0),IF(P53&gt;R53,2,0),IF(S53&gt;U53,2,0))</f>
        <v>0</v>
      </c>
    </row>
    <row r="54" spans="2:26" ht="16.5" customHeight="1">
      <c r="B54" s="110">
        <f>B53+$D$3</f>
        <v>28</v>
      </c>
      <c r="C54" s="86" t="str">
        <f ca="1" t="shared" si="6"/>
        <v> </v>
      </c>
      <c r="D54" s="34">
        <f>O51</f>
        <v>0</v>
      </c>
      <c r="E54" s="35" t="str">
        <f>$H$6</f>
        <v>:</v>
      </c>
      <c r="F54" s="36">
        <f>M51</f>
        <v>0</v>
      </c>
      <c r="G54" s="37">
        <f>O52</f>
        <v>0</v>
      </c>
      <c r="H54" s="35" t="str">
        <f>$H$6</f>
        <v>:</v>
      </c>
      <c r="I54" s="36">
        <f>M52</f>
        <v>0</v>
      </c>
      <c r="J54" s="37">
        <f>O53</f>
        <v>0</v>
      </c>
      <c r="K54" s="35" t="str">
        <f>$H$6</f>
        <v>:</v>
      </c>
      <c r="L54" s="36">
        <f>M53</f>
        <v>0</v>
      </c>
      <c r="M54" s="23" t="s">
        <v>7</v>
      </c>
      <c r="N54" s="24" t="s">
        <v>7</v>
      </c>
      <c r="O54" s="25" t="s">
        <v>7</v>
      </c>
      <c r="P54" s="38">
        <v>0</v>
      </c>
      <c r="Q54" s="27" t="s">
        <v>2</v>
      </c>
      <c r="R54" s="39">
        <v>0</v>
      </c>
      <c r="S54" s="40">
        <v>0</v>
      </c>
      <c r="T54" s="27" t="s">
        <v>2</v>
      </c>
      <c r="U54" s="42">
        <v>0</v>
      </c>
      <c r="V54" s="18">
        <f>SUM(D54,G54,J54,P54,S54)</f>
        <v>0</v>
      </c>
      <c r="W54" s="31" t="s">
        <v>2</v>
      </c>
      <c r="X54" s="32">
        <f>SUM(F54,I54,L54,R54,U54)</f>
        <v>0</v>
      </c>
      <c r="Y54" s="98">
        <f t="shared" si="7"/>
        <v>0</v>
      </c>
      <c r="Z54" s="19">
        <f>SUM(IF(D54&gt;F54,2,0),IF(G54&gt;I54,2,0),IF(J54&gt;L54,2,0),IF(P54&gt;R54,2,0),IF(S54&gt;U54,2,0))</f>
        <v>0</v>
      </c>
    </row>
    <row r="55" spans="2:26" ht="16.5" customHeight="1">
      <c r="B55" s="110">
        <f>B54+$D$3</f>
        <v>36</v>
      </c>
      <c r="C55" s="86" t="str">
        <f ca="1" t="shared" si="6"/>
        <v> </v>
      </c>
      <c r="D55" s="34">
        <f>R51</f>
        <v>0</v>
      </c>
      <c r="E55" s="35" t="str">
        <f>$H$6</f>
        <v>:</v>
      </c>
      <c r="F55" s="36">
        <f>P51</f>
        <v>0</v>
      </c>
      <c r="G55" s="37">
        <f>R52</f>
        <v>0</v>
      </c>
      <c r="H55" s="35" t="str">
        <f>$H$6</f>
        <v>:</v>
      </c>
      <c r="I55" s="36">
        <f>P52</f>
        <v>0</v>
      </c>
      <c r="J55" s="37">
        <f>R53</f>
        <v>0</v>
      </c>
      <c r="K55" s="35" t="str">
        <f>$H$6</f>
        <v>:</v>
      </c>
      <c r="L55" s="36">
        <f>P53</f>
        <v>0</v>
      </c>
      <c r="M55" s="37">
        <f>R54</f>
        <v>0</v>
      </c>
      <c r="N55" s="35" t="str">
        <f>$H$6</f>
        <v>:</v>
      </c>
      <c r="O55" s="36">
        <f>P54</f>
        <v>0</v>
      </c>
      <c r="P55" s="23" t="s">
        <v>7</v>
      </c>
      <c r="Q55" s="24" t="s">
        <v>7</v>
      </c>
      <c r="R55" s="25" t="s">
        <v>7</v>
      </c>
      <c r="S55" s="40">
        <v>0</v>
      </c>
      <c r="T55" s="27" t="s">
        <v>2</v>
      </c>
      <c r="U55" s="42">
        <v>0</v>
      </c>
      <c r="V55" s="18">
        <f>SUM(D55,G55,J55,M55,S55)</f>
        <v>0</v>
      </c>
      <c r="W55" s="31" t="s">
        <v>2</v>
      </c>
      <c r="X55" s="32">
        <f>SUM(F55,I55,L55,O55,U55)</f>
        <v>0</v>
      </c>
      <c r="Y55" s="98">
        <f t="shared" si="7"/>
        <v>0</v>
      </c>
      <c r="Z55" s="19">
        <f>SUM(IF(D55&gt;F55,2,0),IF(G55&gt;I55,2,0),IF(J55&gt;L55,2,0),IF(M55&gt;O55,2,0),IF(S55&gt;U55,2,0))</f>
        <v>0</v>
      </c>
    </row>
    <row r="56" spans="2:26" ht="16.5" customHeight="1" thickBot="1">
      <c r="B56" s="111">
        <f>B55+$D$3</f>
        <v>44</v>
      </c>
      <c r="C56" s="87" t="str">
        <f ca="1" t="shared" si="6"/>
        <v> </v>
      </c>
      <c r="D56" s="43">
        <f>U51</f>
        <v>0</v>
      </c>
      <c r="E56" s="44" t="str">
        <f>$H$6</f>
        <v>:</v>
      </c>
      <c r="F56" s="45">
        <f>S51</f>
        <v>0</v>
      </c>
      <c r="G56" s="46">
        <f>U52</f>
        <v>0</v>
      </c>
      <c r="H56" s="44" t="str">
        <f>$H$6</f>
        <v>:</v>
      </c>
      <c r="I56" s="45">
        <f>S52</f>
        <v>0</v>
      </c>
      <c r="J56" s="46">
        <f>U53</f>
        <v>0</v>
      </c>
      <c r="K56" s="44" t="str">
        <f>$H$6</f>
        <v>:</v>
      </c>
      <c r="L56" s="45">
        <f>S53</f>
        <v>0</v>
      </c>
      <c r="M56" s="46">
        <f>U54</f>
        <v>0</v>
      </c>
      <c r="N56" s="44" t="str">
        <f>$H$6</f>
        <v>:</v>
      </c>
      <c r="O56" s="45">
        <f>S54</f>
        <v>0</v>
      </c>
      <c r="P56" s="46">
        <f>U55</f>
        <v>0</v>
      </c>
      <c r="Q56" s="44" t="str">
        <f>$H$6</f>
        <v>:</v>
      </c>
      <c r="R56" s="45">
        <f>S55</f>
        <v>0</v>
      </c>
      <c r="S56" s="47" t="s">
        <v>7</v>
      </c>
      <c r="T56" s="48" t="s">
        <v>7</v>
      </c>
      <c r="U56" s="49" t="s">
        <v>7</v>
      </c>
      <c r="V56" s="50">
        <f>SUM(D56,G56,J56,M56,P56)</f>
        <v>0</v>
      </c>
      <c r="W56" s="51" t="s">
        <v>2</v>
      </c>
      <c r="X56" s="52">
        <f>SUM(F56,I56,L56,O56,R56)</f>
        <v>0</v>
      </c>
      <c r="Y56" s="53">
        <f t="shared" si="7"/>
        <v>0</v>
      </c>
      <c r="Z56" s="54">
        <f>SUM(IF(D56&gt;F56,2,0),IF(G56&gt;I56,2,0),IF(J56&gt;L56,2,0),IF(M56&gt;O56,2,0),IF(P56&gt;R56,2,0))</f>
        <v>0</v>
      </c>
    </row>
    <row r="57" spans="2:6" ht="16.5" customHeight="1" thickBot="1" thickTop="1">
      <c r="B57" s="13" t="s">
        <v>15</v>
      </c>
      <c r="C57" s="55" t="s">
        <v>4</v>
      </c>
      <c r="D57" s="55" t="s">
        <v>1</v>
      </c>
      <c r="E57" s="56"/>
      <c r="F57" s="57" t="s">
        <v>0</v>
      </c>
    </row>
    <row r="58" spans="2:22" ht="16.5" customHeight="1">
      <c r="B58" s="61">
        <v>1</v>
      </c>
      <c r="C58" s="59" t="str">
        <f>'Groups 1 - 8'!C55</f>
        <v> </v>
      </c>
      <c r="D58" s="63">
        <f>'Groups 1 - 8'!Y55</f>
        <v>0</v>
      </c>
      <c r="E58" s="64"/>
      <c r="F58" s="65">
        <f>'Groups 1 - 8'!Z55</f>
        <v>0</v>
      </c>
      <c r="G58" s="103" t="str">
        <f>C51</f>
        <v> </v>
      </c>
      <c r="H58" s="103" t="s">
        <v>13</v>
      </c>
      <c r="I58" s="103" t="str">
        <f>C52</f>
        <v> </v>
      </c>
      <c r="J58" s="107">
        <f>$J$3</f>
        <v>0.4375</v>
      </c>
      <c r="K58" s="104"/>
      <c r="L58" s="105"/>
      <c r="M58" s="103">
        <f>IF($AC$3=5,C52,IF($AC$3=6,C51,""))</f>
      </c>
      <c r="N58" s="106" t="s">
        <v>13</v>
      </c>
      <c r="O58" s="103">
        <f>IF($AC$3=5,C54,IF($AC$3=6,C55,""))</f>
      </c>
      <c r="P58" s="107">
        <f>IF($AC$3&gt;4,J63+$M$3,"")</f>
      </c>
      <c r="Q58" s="106"/>
      <c r="R58" s="103"/>
      <c r="S58" s="103">
        <f>IF($AC$3=6,C51,"")</f>
      </c>
      <c r="T58" s="106" t="s">
        <v>13</v>
      </c>
      <c r="U58" s="103">
        <f>IF($AC$3=6,C56,"")</f>
      </c>
      <c r="V58" s="107">
        <f>IF($AC$3&gt;5,P63+$M$3,"")</f>
      </c>
    </row>
    <row r="59" spans="2:22" ht="16.5" customHeight="1">
      <c r="B59" s="62">
        <v>2</v>
      </c>
      <c r="C59" s="59" t="str">
        <f>'Groups 1 - 8'!C56</f>
        <v> </v>
      </c>
      <c r="D59" s="66">
        <f>'Groups 1 - 8'!Y56</f>
        <v>0</v>
      </c>
      <c r="E59" s="64"/>
      <c r="F59" s="65">
        <f>'Groups 1 - 8'!Z56</f>
        <v>0</v>
      </c>
      <c r="G59" s="103">
        <f>IF($AC$48&gt;2,C53,"")</f>
      </c>
      <c r="H59" s="103" t="s">
        <v>13</v>
      </c>
      <c r="I59" s="103">
        <f>IF($AC$48=3,C51,IF($AC$48&gt;3,C54,""))</f>
      </c>
      <c r="J59" s="107">
        <f>IF($AC$48&gt;2,J58+$M$3,"")</f>
      </c>
      <c r="K59" s="103"/>
      <c r="L59" s="103"/>
      <c r="M59" s="103">
        <f>IF($AC$48=5,C55,IF($AC$48=6,C52,""))</f>
      </c>
      <c r="N59" s="103" t="s">
        <v>13</v>
      </c>
      <c r="O59" s="103">
        <f>IF($AC$48=5,C53,IF($AC$48=6,C54,""))</f>
      </c>
      <c r="P59" s="107">
        <f>IF($AC$48&gt;4,P58+$M$3,"")</f>
      </c>
      <c r="Q59" s="103"/>
      <c r="R59" s="103"/>
      <c r="S59" s="103">
        <f>IF($AC$48=6,C52,"")</f>
      </c>
      <c r="T59" s="103" t="s">
        <v>13</v>
      </c>
      <c r="U59" s="103">
        <f>IF($AC$48=6,C53,"")</f>
      </c>
      <c r="V59" s="107">
        <f>IF($AC$48&gt;5,V58+$M$3,"")</f>
      </c>
    </row>
    <row r="60" spans="2:22" ht="16.5" customHeight="1">
      <c r="B60" s="62">
        <v>3</v>
      </c>
      <c r="C60" s="58" t="str">
        <f>'Groups 1 - 8'!C51</f>
        <v> </v>
      </c>
      <c r="D60" s="66">
        <f>'Groups 1 - 8'!Y51</f>
        <v>0</v>
      </c>
      <c r="E60" s="64"/>
      <c r="F60" s="65">
        <f>'Groups 1 - 8'!Z51</f>
        <v>0</v>
      </c>
      <c r="G60" s="103">
        <f>IF($AC$48=3,C52,IF($AC$48=4,C51,IF($AC$48=5,C51,IF($AC$48=6,C55,""))))</f>
      </c>
      <c r="H60" s="103" t="s">
        <v>13</v>
      </c>
      <c r="I60" s="103">
        <f>IF($AC$48=3,C53,IF($AC$48=4,C53,IF($AC$48=5,C55,IF($AC$48=6,C56,""))))</f>
      </c>
      <c r="J60" s="107">
        <f>IF($AC$48&gt;2,J59+$M$3,"")</f>
      </c>
      <c r="K60" s="103"/>
      <c r="L60" s="103"/>
      <c r="M60" s="103">
        <f>IF($AC$48=5,C51,IF($AC$48=6,C56,""))</f>
      </c>
      <c r="N60" s="103" t="s">
        <v>13</v>
      </c>
      <c r="O60" s="103">
        <f>IF($AC$48=5,C54,IF($AC$48=6,C53,""))</f>
      </c>
      <c r="P60" s="107">
        <f>IF($AC$48&gt;4,P59+$M$3,"")</f>
      </c>
      <c r="Q60" s="103"/>
      <c r="R60" s="103"/>
      <c r="S60" s="103">
        <f>IF($AC$48=6,C54,"")</f>
      </c>
      <c r="T60" s="103" t="s">
        <v>13</v>
      </c>
      <c r="U60" s="103">
        <f>IF($AC$48=6,C55,"")</f>
      </c>
      <c r="V60" s="107">
        <f>IF($AC$48&gt;5,V59+$M$3,"")</f>
      </c>
    </row>
    <row r="61" spans="2:22" ht="16.5" customHeight="1">
      <c r="B61" s="62">
        <v>4</v>
      </c>
      <c r="C61" s="59" t="str">
        <f>'Groups 1 - 8'!C52</f>
        <v> </v>
      </c>
      <c r="D61" s="66">
        <f>'Groups 1 - 8'!Y52</f>
        <v>0</v>
      </c>
      <c r="E61" s="64"/>
      <c r="F61" s="65">
        <f>'Groups 1 - 8'!Z52</f>
        <v>0</v>
      </c>
      <c r="G61" s="103">
        <f>IF($AC$48=4,C52,IF($AC$48=5,C52,IF($AC$48=6,C51,"")))</f>
      </c>
      <c r="H61" s="103" t="s">
        <v>13</v>
      </c>
      <c r="I61" s="103">
        <f>IF($AC$48=4,C54,IF($AC$48=5,C53,IF($AC$48=6,C53,"")))</f>
      </c>
      <c r="J61" s="107">
        <f>IF($AC$48&gt;3,J60+$M$3,"")</f>
      </c>
      <c r="K61" s="103"/>
      <c r="L61" s="103"/>
      <c r="M61" s="103">
        <f>IF($AC$48=5,C52,IF($AC$48=6,C51,""))</f>
      </c>
      <c r="N61" s="103" t="s">
        <v>13</v>
      </c>
      <c r="O61" s="103">
        <f>IF($AC$48=5,C55,IF($AC$48=6,C54,""))</f>
      </c>
      <c r="P61" s="107">
        <f>IF($AC$48&gt;4,P60+$M$3,"")</f>
      </c>
      <c r="Q61" s="103"/>
      <c r="R61" s="103"/>
      <c r="S61" s="103"/>
      <c r="T61" s="103"/>
      <c r="U61" s="103"/>
      <c r="V61" s="107"/>
    </row>
    <row r="62" spans="2:22" ht="16.5" customHeight="1">
      <c r="B62" s="62">
        <v>5</v>
      </c>
      <c r="C62" s="59" t="str">
        <f>'Groups 1 - 8'!C53</f>
        <v> </v>
      </c>
      <c r="D62" s="66">
        <f>'Groups 1 - 8'!Y53</f>
        <v>0</v>
      </c>
      <c r="E62" s="64"/>
      <c r="F62" s="65">
        <f>'Groups 1 - 8'!Z53</f>
        <v>0</v>
      </c>
      <c r="G62" s="103">
        <f>IF($AC$48=4,C51,IF($AC$48=5,C54,IF($AC$48=6,C52,"")))</f>
      </c>
      <c r="H62" s="103" t="s">
        <v>13</v>
      </c>
      <c r="I62" s="103">
        <f>IF($AC$48=4,C54,IF($AC$48=5,C55,IF($AC$48=6,C55,"")))</f>
      </c>
      <c r="J62" s="107">
        <f>IF($AC$48&gt;3,J61+$M$3,"")</f>
      </c>
      <c r="K62" s="103"/>
      <c r="L62" s="103"/>
      <c r="M62" s="103">
        <f>IF($AC$48=6,C52,"")</f>
      </c>
      <c r="N62" s="103" t="s">
        <v>13</v>
      </c>
      <c r="O62" s="103">
        <f>IF($AC$48=6,C56,"")</f>
      </c>
      <c r="P62" s="107">
        <f>IF($AC$48&gt;5,P61+$M$3,"")</f>
      </c>
      <c r="Q62" s="103"/>
      <c r="R62" s="103"/>
      <c r="S62" s="103"/>
      <c r="T62" s="103"/>
      <c r="U62" s="103"/>
      <c r="V62" s="107"/>
    </row>
    <row r="63" spans="2:29" ht="16.5" customHeight="1" thickBot="1">
      <c r="B63" s="88">
        <v>6</v>
      </c>
      <c r="C63" s="60" t="str">
        <f>'Groups 1 - 8'!C54</f>
        <v> </v>
      </c>
      <c r="D63" s="67">
        <f>'Groups 1 - 8'!Y54</f>
        <v>0</v>
      </c>
      <c r="E63" s="68"/>
      <c r="F63" s="69">
        <f>'Groups 1 - 8'!Z54</f>
        <v>0</v>
      </c>
      <c r="G63" s="103">
        <f>IF($AC$48=4,C52,IF($AC$48=5,C51,IF($AC$48=6,C56,"")))</f>
      </c>
      <c r="I63" s="103">
        <f>IF($AC$48=4,C53,IF($AC$48=5,C53,IF($AC$48=6,C54,"")))</f>
      </c>
      <c r="J63" s="107">
        <f>IF($AC$48&gt;3,J62+$M$3,"")</f>
      </c>
      <c r="M63" s="103">
        <f>IF($AC$48=6,C55,"")</f>
      </c>
      <c r="O63" s="103">
        <f>IF($AC$48=6,C53,"")</f>
      </c>
      <c r="P63" s="107">
        <f>IF($AC$48&gt;5,P62+$M$3,"")</f>
      </c>
      <c r="AC63" s="9">
        <f>IF(LEN(C71)&gt;1,6,IF(LEN(C70)&gt;1,5,IF(LEN(C69)&gt;1,4,IF(LEN(C68)&gt;1,3,IF(LEN(C67)&gt;1,2,1)))))</f>
        <v>1</v>
      </c>
    </row>
    <row r="64" ht="16.5" customHeight="1" thickBot="1"/>
    <row r="65" spans="1:26" ht="16.5" customHeight="1" thickBot="1" thickTop="1">
      <c r="A65" s="15">
        <f>A50+1</f>
        <v>5</v>
      </c>
      <c r="B65" s="70" t="s">
        <v>14</v>
      </c>
      <c r="C65" s="71" t="str">
        <f>CONCATENATE("Skupina č. ",B66)</f>
        <v>Skupina č. 5</v>
      </c>
      <c r="D65" s="77"/>
      <c r="E65" s="78" t="str">
        <f>C66</f>
        <v> </v>
      </c>
      <c r="F65" s="79"/>
      <c r="G65" s="80"/>
      <c r="H65" s="78" t="str">
        <f>C67</f>
        <v> </v>
      </c>
      <c r="I65" s="79"/>
      <c r="J65" s="80"/>
      <c r="K65" s="78" t="str">
        <f>C68</f>
        <v> </v>
      </c>
      <c r="L65" s="79"/>
      <c r="M65" s="80"/>
      <c r="N65" s="78" t="str">
        <f>C69</f>
        <v> </v>
      </c>
      <c r="O65" s="79"/>
      <c r="P65" s="80"/>
      <c r="Q65" s="78" t="str">
        <f>C70</f>
        <v> </v>
      </c>
      <c r="R65" s="79"/>
      <c r="S65" s="78"/>
      <c r="T65" s="78" t="str">
        <f>C71</f>
        <v> </v>
      </c>
      <c r="U65" s="81"/>
      <c r="V65" s="120" t="s">
        <v>8</v>
      </c>
      <c r="W65" s="121"/>
      <c r="X65" s="122"/>
      <c r="Y65" s="16" t="s">
        <v>1</v>
      </c>
      <c r="Z65" s="17" t="s">
        <v>0</v>
      </c>
    </row>
    <row r="66" spans="2:26" ht="16.5" customHeight="1" thickTop="1">
      <c r="B66" s="109">
        <f>A65</f>
        <v>5</v>
      </c>
      <c r="C66" s="85" t="str">
        <f ca="1" t="shared" si="8" ref="C66:C71">INDIRECT("Start!D"&amp;VALUE(B66+5))</f>
        <v> </v>
      </c>
      <c r="D66" s="82" t="s">
        <v>7</v>
      </c>
      <c r="E66" s="83" t="s">
        <v>7</v>
      </c>
      <c r="F66" s="84" t="s">
        <v>7</v>
      </c>
      <c r="G66" s="72">
        <v>0</v>
      </c>
      <c r="H66" s="73" t="s">
        <v>2</v>
      </c>
      <c r="I66" s="74">
        <v>0</v>
      </c>
      <c r="J66" s="72">
        <v>0</v>
      </c>
      <c r="K66" s="73" t="s">
        <v>2</v>
      </c>
      <c r="L66" s="74">
        <v>0</v>
      </c>
      <c r="M66" s="72">
        <v>0</v>
      </c>
      <c r="N66" s="73" t="s">
        <v>2</v>
      </c>
      <c r="O66" s="74">
        <v>0</v>
      </c>
      <c r="P66" s="72">
        <v>0</v>
      </c>
      <c r="Q66" s="73" t="s">
        <v>2</v>
      </c>
      <c r="R66" s="74">
        <v>0</v>
      </c>
      <c r="S66" s="75">
        <v>0</v>
      </c>
      <c r="T66" s="73" t="s">
        <v>2</v>
      </c>
      <c r="U66" s="76">
        <v>0</v>
      </c>
      <c r="V66" s="18">
        <f>SUM(G66,J66,M66,P66,S66)</f>
        <v>0</v>
      </c>
      <c r="W66" s="94" t="s">
        <v>2</v>
      </c>
      <c r="X66" s="95">
        <f>SUM(I66,L66,O66,R66,U66)</f>
        <v>0</v>
      </c>
      <c r="Y66" s="97">
        <f aca="true" t="shared" si="9" ref="Y66:Y71">IF(X66=0,V66,V66/X66)</f>
        <v>0</v>
      </c>
      <c r="Z66" s="19">
        <f>SUM(IF(G66&gt;I66,2,0),IF(J66&gt;L66,2,0),IF(M66&gt;O66,2,0),IF(P66&gt;R66,2,0),IF(S66&gt;U66,2,0))</f>
        <v>0</v>
      </c>
    </row>
    <row r="67" spans="2:26" ht="16.5" customHeight="1">
      <c r="B67" s="110">
        <f>B66+$D$3</f>
        <v>13</v>
      </c>
      <c r="C67" s="86" t="str">
        <f ca="1" t="shared" si="8"/>
        <v> </v>
      </c>
      <c r="D67" s="20">
        <f>I66</f>
        <v>0</v>
      </c>
      <c r="E67" s="21" t="str">
        <f>$H$6</f>
        <v>:</v>
      </c>
      <c r="F67" s="22">
        <f>G66</f>
        <v>0</v>
      </c>
      <c r="G67" s="23" t="s">
        <v>7</v>
      </c>
      <c r="H67" s="24" t="s">
        <v>7</v>
      </c>
      <c r="I67" s="25" t="s">
        <v>7</v>
      </c>
      <c r="J67" s="26">
        <v>0</v>
      </c>
      <c r="K67" s="27" t="s">
        <v>2</v>
      </c>
      <c r="L67" s="28">
        <v>0</v>
      </c>
      <c r="M67" s="26">
        <v>0</v>
      </c>
      <c r="N67" s="27" t="s">
        <v>2</v>
      </c>
      <c r="O67" s="28">
        <v>0</v>
      </c>
      <c r="P67" s="26">
        <v>0</v>
      </c>
      <c r="Q67" s="27" t="s">
        <v>2</v>
      </c>
      <c r="R67" s="28">
        <v>0</v>
      </c>
      <c r="S67" s="29">
        <v>0</v>
      </c>
      <c r="T67" s="27" t="s">
        <v>2</v>
      </c>
      <c r="U67" s="30">
        <v>0</v>
      </c>
      <c r="V67" s="18">
        <f>SUM(D67,J67,M67,P67,S67)</f>
        <v>0</v>
      </c>
      <c r="W67" s="31" t="s">
        <v>2</v>
      </c>
      <c r="X67" s="32">
        <f>SUM(F67,L67,O67,R67,U67)</f>
        <v>0</v>
      </c>
      <c r="Y67" s="96">
        <f t="shared" si="9"/>
        <v>0</v>
      </c>
      <c r="Z67" s="19">
        <f>SUM(IF(D67&gt;F67,2,0),IF(J67&gt;L67,2,0),IF(M67&gt;O67,2,0),IF(P67&gt;R67,2,0),IF(S67&gt;U67,2,0))</f>
        <v>0</v>
      </c>
    </row>
    <row r="68" spans="2:26" ht="16.5" customHeight="1">
      <c r="B68" s="110">
        <f>B67+$D$3</f>
        <v>21</v>
      </c>
      <c r="C68" s="86" t="str">
        <f ca="1" t="shared" si="8"/>
        <v> </v>
      </c>
      <c r="D68" s="34">
        <f>L66</f>
        <v>0</v>
      </c>
      <c r="E68" s="35" t="str">
        <f>$H$6</f>
        <v>:</v>
      </c>
      <c r="F68" s="36">
        <f>J66</f>
        <v>0</v>
      </c>
      <c r="G68" s="37">
        <f>L67</f>
        <v>0</v>
      </c>
      <c r="H68" s="35" t="str">
        <f>$H$6</f>
        <v>:</v>
      </c>
      <c r="I68" s="36">
        <f>J67</f>
        <v>0</v>
      </c>
      <c r="J68" s="23" t="s">
        <v>7</v>
      </c>
      <c r="K68" s="24" t="s">
        <v>7</v>
      </c>
      <c r="L68" s="25" t="s">
        <v>7</v>
      </c>
      <c r="M68" s="26">
        <v>0</v>
      </c>
      <c r="N68" s="27" t="s">
        <v>2</v>
      </c>
      <c r="O68" s="28">
        <v>0</v>
      </c>
      <c r="P68" s="38">
        <v>0</v>
      </c>
      <c r="Q68" s="27" t="s">
        <v>2</v>
      </c>
      <c r="R68" s="39">
        <v>0</v>
      </c>
      <c r="S68" s="40">
        <v>0</v>
      </c>
      <c r="T68" s="41" t="s">
        <v>2</v>
      </c>
      <c r="U68" s="42">
        <v>0</v>
      </c>
      <c r="V68" s="18">
        <f>SUM(D68,G68,M68,P68,S68)</f>
        <v>0</v>
      </c>
      <c r="W68" s="31" t="s">
        <v>2</v>
      </c>
      <c r="X68" s="32">
        <f>SUM(F68,I68,O68,R68,U68)</f>
        <v>0</v>
      </c>
      <c r="Y68" s="33">
        <f t="shared" si="9"/>
        <v>0</v>
      </c>
      <c r="Z68" s="19">
        <f>SUM(IF(D68&gt;F68,2,0),IF(G68&gt;I68,2,0),IF(M68&gt;O68,2,0),IF(P68&gt;R68,2,0),IF(S68&gt;U68,2,0))</f>
        <v>0</v>
      </c>
    </row>
    <row r="69" spans="2:26" ht="16.5" customHeight="1">
      <c r="B69" s="110">
        <f>B68+$D$3</f>
        <v>29</v>
      </c>
      <c r="C69" s="86" t="str">
        <f ca="1" t="shared" si="8"/>
        <v> </v>
      </c>
      <c r="D69" s="34">
        <f>O66</f>
        <v>0</v>
      </c>
      <c r="E69" s="35" t="str">
        <f>$H$6</f>
        <v>:</v>
      </c>
      <c r="F69" s="36">
        <f>M66</f>
        <v>0</v>
      </c>
      <c r="G69" s="37">
        <f>O67</f>
        <v>0</v>
      </c>
      <c r="H69" s="35" t="str">
        <f>$H$6</f>
        <v>:</v>
      </c>
      <c r="I69" s="36">
        <f>M67</f>
        <v>0</v>
      </c>
      <c r="J69" s="37">
        <f>O68</f>
        <v>0</v>
      </c>
      <c r="K69" s="35" t="str">
        <f>$H$6</f>
        <v>:</v>
      </c>
      <c r="L69" s="36">
        <f>M68</f>
        <v>0</v>
      </c>
      <c r="M69" s="23" t="s">
        <v>7</v>
      </c>
      <c r="N69" s="24" t="s">
        <v>7</v>
      </c>
      <c r="O69" s="25" t="s">
        <v>7</v>
      </c>
      <c r="P69" s="38">
        <v>0</v>
      </c>
      <c r="Q69" s="27" t="s">
        <v>2</v>
      </c>
      <c r="R69" s="39">
        <v>0</v>
      </c>
      <c r="S69" s="40">
        <v>0</v>
      </c>
      <c r="T69" s="27" t="s">
        <v>2</v>
      </c>
      <c r="U69" s="42">
        <v>0</v>
      </c>
      <c r="V69" s="18">
        <f>SUM(D69,G69,J69,P69,S69)</f>
        <v>0</v>
      </c>
      <c r="W69" s="31" t="s">
        <v>2</v>
      </c>
      <c r="X69" s="32">
        <f>SUM(F69,I69,L69,R69,U69)</f>
        <v>0</v>
      </c>
      <c r="Y69" s="98">
        <f t="shared" si="9"/>
        <v>0</v>
      </c>
      <c r="Z69" s="19">
        <f>SUM(IF(D69&gt;F69,2,0),IF(G69&gt;I69,2,0),IF(J69&gt;L69,2,0),IF(P69&gt;R69,2,0),IF(S69&gt;U69,2,0))</f>
        <v>0</v>
      </c>
    </row>
    <row r="70" spans="2:26" ht="16.5" customHeight="1">
      <c r="B70" s="110">
        <f>B69+$D$3</f>
        <v>37</v>
      </c>
      <c r="C70" s="86" t="str">
        <f ca="1" t="shared" si="8"/>
        <v> </v>
      </c>
      <c r="D70" s="34">
        <f>R66</f>
        <v>0</v>
      </c>
      <c r="E70" s="35" t="str">
        <f>$H$6</f>
        <v>:</v>
      </c>
      <c r="F70" s="36">
        <f>P66</f>
        <v>0</v>
      </c>
      <c r="G70" s="37">
        <f>R67</f>
        <v>0</v>
      </c>
      <c r="H70" s="35" t="str">
        <f>$H$6</f>
        <v>:</v>
      </c>
      <c r="I70" s="36">
        <f>P67</f>
        <v>0</v>
      </c>
      <c r="J70" s="37">
        <f>R68</f>
        <v>0</v>
      </c>
      <c r="K70" s="35" t="str">
        <f>$H$6</f>
        <v>:</v>
      </c>
      <c r="L70" s="36">
        <f>P68</f>
        <v>0</v>
      </c>
      <c r="M70" s="37">
        <f>R69</f>
        <v>0</v>
      </c>
      <c r="N70" s="35" t="str">
        <f>$H$6</f>
        <v>:</v>
      </c>
      <c r="O70" s="36">
        <f>P69</f>
        <v>0</v>
      </c>
      <c r="P70" s="23" t="s">
        <v>7</v>
      </c>
      <c r="Q70" s="24" t="s">
        <v>7</v>
      </c>
      <c r="R70" s="25" t="s">
        <v>7</v>
      </c>
      <c r="S70" s="40">
        <v>0</v>
      </c>
      <c r="T70" s="27" t="s">
        <v>2</v>
      </c>
      <c r="U70" s="42">
        <v>0</v>
      </c>
      <c r="V70" s="18">
        <f>SUM(D70,G70,J70,M70,S70)</f>
        <v>0</v>
      </c>
      <c r="W70" s="31" t="s">
        <v>2</v>
      </c>
      <c r="X70" s="32">
        <f>SUM(F70,I70,L70,O70,U70)</f>
        <v>0</v>
      </c>
      <c r="Y70" s="98">
        <f t="shared" si="9"/>
        <v>0</v>
      </c>
      <c r="Z70" s="19">
        <f>SUM(IF(D70&gt;F70,2,0),IF(G70&gt;I70,2,0),IF(J70&gt;L70,2,0),IF(M70&gt;O70,2,0),IF(S70&gt;U70,2,0))</f>
        <v>0</v>
      </c>
    </row>
    <row r="71" spans="2:26" ht="16.5" customHeight="1" thickBot="1">
      <c r="B71" s="111">
        <f>B70+$D$3</f>
        <v>45</v>
      </c>
      <c r="C71" s="87" t="str">
        <f ca="1" t="shared" si="8"/>
        <v> </v>
      </c>
      <c r="D71" s="43">
        <f>U66</f>
        <v>0</v>
      </c>
      <c r="E71" s="44" t="str">
        <f>$H$6</f>
        <v>:</v>
      </c>
      <c r="F71" s="45">
        <f>S66</f>
        <v>0</v>
      </c>
      <c r="G71" s="46">
        <f>U67</f>
        <v>0</v>
      </c>
      <c r="H71" s="44" t="str">
        <f>$H$6</f>
        <v>:</v>
      </c>
      <c r="I71" s="45">
        <f>S67</f>
        <v>0</v>
      </c>
      <c r="J71" s="46">
        <f>U68</f>
        <v>0</v>
      </c>
      <c r="K71" s="44" t="str">
        <f>$H$6</f>
        <v>:</v>
      </c>
      <c r="L71" s="45">
        <f>S68</f>
        <v>0</v>
      </c>
      <c r="M71" s="46">
        <f>U69</f>
        <v>0</v>
      </c>
      <c r="N71" s="44" t="str">
        <f>$H$6</f>
        <v>:</v>
      </c>
      <c r="O71" s="45">
        <f>S69</f>
        <v>0</v>
      </c>
      <c r="P71" s="46">
        <f>U70</f>
        <v>0</v>
      </c>
      <c r="Q71" s="44" t="str">
        <f>$H$6</f>
        <v>:</v>
      </c>
      <c r="R71" s="45">
        <f>S70</f>
        <v>0</v>
      </c>
      <c r="S71" s="47" t="s">
        <v>7</v>
      </c>
      <c r="T71" s="48" t="s">
        <v>7</v>
      </c>
      <c r="U71" s="49" t="s">
        <v>7</v>
      </c>
      <c r="V71" s="50">
        <f>SUM(D71,G71,J71,M71,P71)</f>
        <v>0</v>
      </c>
      <c r="W71" s="51" t="s">
        <v>2</v>
      </c>
      <c r="X71" s="52">
        <f>SUM(F71,I71,L71,O71,R71)</f>
        <v>0</v>
      </c>
      <c r="Y71" s="53">
        <f t="shared" si="9"/>
        <v>0</v>
      </c>
      <c r="Z71" s="54">
        <f>SUM(IF(D71&gt;F71,2,0),IF(G71&gt;I71,2,0),IF(J71&gt;L71,2,0),IF(M71&gt;O71,2,0),IF(P71&gt;R71,2,0))</f>
        <v>0</v>
      </c>
    </row>
    <row r="72" spans="2:6" ht="16.5" customHeight="1" thickBot="1" thickTop="1">
      <c r="B72" s="13" t="s">
        <v>15</v>
      </c>
      <c r="C72" s="55" t="s">
        <v>4</v>
      </c>
      <c r="D72" s="55" t="s">
        <v>1</v>
      </c>
      <c r="E72" s="56"/>
      <c r="F72" s="57" t="s">
        <v>0</v>
      </c>
    </row>
    <row r="73" spans="2:22" ht="16.5" customHeight="1">
      <c r="B73" s="61">
        <v>1</v>
      </c>
      <c r="C73" s="59" t="str">
        <f>'Groups 1 - 8'!C70</f>
        <v> </v>
      </c>
      <c r="D73" s="63">
        <f>'Groups 1 - 8'!Y70</f>
        <v>0</v>
      </c>
      <c r="E73" s="64"/>
      <c r="F73" s="65">
        <f>'Groups 1 - 8'!Z70</f>
        <v>0</v>
      </c>
      <c r="G73" s="103" t="str">
        <f>C66</f>
        <v> </v>
      </c>
      <c r="H73" s="103" t="s">
        <v>13</v>
      </c>
      <c r="I73" s="103" t="str">
        <f>C67</f>
        <v> </v>
      </c>
      <c r="J73" s="107">
        <f>$J$3</f>
        <v>0.4375</v>
      </c>
      <c r="K73" s="104"/>
      <c r="L73" s="105"/>
      <c r="M73" s="103">
        <f>IF($AC$3=5,C67,IF($AC$3=6,C66,""))</f>
      </c>
      <c r="N73" s="106" t="s">
        <v>13</v>
      </c>
      <c r="O73" s="103">
        <f>IF($AC$3=5,C69,IF($AC$3=6,C70,""))</f>
      </c>
      <c r="P73" s="107">
        <f>IF($AC$3&gt;4,J78+$M$3,"")</f>
      </c>
      <c r="Q73" s="106"/>
      <c r="R73" s="103"/>
      <c r="S73" s="103">
        <f>IF($AC$3=6,C66,"")</f>
      </c>
      <c r="T73" s="106" t="s">
        <v>13</v>
      </c>
      <c r="U73" s="103">
        <f>IF($AC$3=6,C71,"")</f>
      </c>
      <c r="V73" s="107">
        <f>IF($AC$3&gt;5,P78+$M$3,"")</f>
      </c>
    </row>
    <row r="74" spans="2:22" ht="16.5" customHeight="1">
      <c r="B74" s="62">
        <v>2</v>
      </c>
      <c r="C74" s="59" t="str">
        <f>'Groups 1 - 8'!C71</f>
        <v> </v>
      </c>
      <c r="D74" s="66">
        <f>'Groups 1 - 8'!Y71</f>
        <v>0</v>
      </c>
      <c r="E74" s="64"/>
      <c r="F74" s="65">
        <f>'Groups 1 - 8'!Z71</f>
        <v>0</v>
      </c>
      <c r="G74" s="103">
        <f>IF($AC$63&gt;2,C68,"")</f>
      </c>
      <c r="H74" s="103" t="s">
        <v>13</v>
      </c>
      <c r="I74" s="103">
        <f>IF($AC$63=3,C66,IF($AC$63&gt;3,C69,""))</f>
      </c>
      <c r="J74" s="107">
        <f>IF($AC$63&gt;2,J73+$M$3,"")</f>
      </c>
      <c r="K74" s="103"/>
      <c r="L74" s="103"/>
      <c r="M74" s="103">
        <f>IF($AC$63=5,C70,IF($AC$63=6,C67,""))</f>
      </c>
      <c r="N74" s="103" t="s">
        <v>13</v>
      </c>
      <c r="O74" s="103">
        <f>IF($AC$63=5,C68,IF($AC$63=6,C69,""))</f>
      </c>
      <c r="P74" s="107">
        <f>IF($AC$63&gt;4,P73+$M$3,"")</f>
      </c>
      <c r="Q74" s="103"/>
      <c r="R74" s="103"/>
      <c r="S74" s="103">
        <f>IF($AC$63=6,C67,"")</f>
      </c>
      <c r="T74" s="103" t="s">
        <v>13</v>
      </c>
      <c r="U74" s="103">
        <f>IF($AC$63=6,C68,"")</f>
      </c>
      <c r="V74" s="107">
        <f>IF($AC$63&gt;5,V73+$M$3,"")</f>
      </c>
    </row>
    <row r="75" spans="2:22" ht="16.5" customHeight="1">
      <c r="B75" s="62">
        <v>3</v>
      </c>
      <c r="C75" s="58" t="str">
        <f>'Groups 1 - 8'!C66</f>
        <v> </v>
      </c>
      <c r="D75" s="66">
        <f>'Groups 1 - 8'!Y66</f>
        <v>0</v>
      </c>
      <c r="E75" s="64"/>
      <c r="F75" s="65">
        <f>'Groups 1 - 8'!Z66</f>
        <v>0</v>
      </c>
      <c r="G75" s="103">
        <f>IF($AC$63=3,C67,IF($AC$63=4,C66,IF($AC$63=5,C66,IF($AC$63=6,C70,""))))</f>
      </c>
      <c r="H75" s="103" t="s">
        <v>13</v>
      </c>
      <c r="I75" s="103">
        <f>IF($AC$63=3,C68,IF($AC$63=4,C68,IF($AC$63=5,C70,IF($AC$63=6,C71,""))))</f>
      </c>
      <c r="J75" s="107">
        <f>IF($AC$63&gt;2,J74+$M$3,"")</f>
      </c>
      <c r="K75" s="103"/>
      <c r="L75" s="103"/>
      <c r="M75" s="103">
        <f>IF($AC$63=5,C66,IF($AC$63=6,C71,""))</f>
      </c>
      <c r="N75" s="103" t="s">
        <v>13</v>
      </c>
      <c r="O75" s="103">
        <f>IF($AC$63=5,C69,IF($AC$63=6,C68,""))</f>
      </c>
      <c r="P75" s="107">
        <f>IF($AC$63&gt;4,P74+$M$3,"")</f>
      </c>
      <c r="Q75" s="103"/>
      <c r="R75" s="103"/>
      <c r="S75" s="103">
        <f>IF($AC$63=6,C69,"")</f>
      </c>
      <c r="T75" s="103" t="s">
        <v>13</v>
      </c>
      <c r="U75" s="103">
        <f>IF($AC$63=6,C70,"")</f>
      </c>
      <c r="V75" s="107">
        <f>IF($AC$63&gt;5,V74+$M$3,"")</f>
      </c>
    </row>
    <row r="76" spans="2:22" ht="16.5" customHeight="1">
      <c r="B76" s="62">
        <v>4</v>
      </c>
      <c r="C76" s="59" t="str">
        <f>'Groups 1 - 8'!C67</f>
        <v> </v>
      </c>
      <c r="D76" s="66">
        <f>'Groups 1 - 8'!Y67</f>
        <v>0</v>
      </c>
      <c r="E76" s="64"/>
      <c r="F76" s="65">
        <f>'Groups 1 - 8'!Z67</f>
        <v>0</v>
      </c>
      <c r="G76" s="103">
        <f>IF($AC$63=4,C67,IF($AC$63=5,C67,IF($AC$63=6,C66,"")))</f>
      </c>
      <c r="H76" s="103" t="s">
        <v>13</v>
      </c>
      <c r="I76" s="103">
        <f>IF($AC$63=4,C69,IF($AC$63=5,C68,IF($AC$63=6,C68,"")))</f>
      </c>
      <c r="J76" s="107">
        <f>IF($AC$63&gt;3,J75+$M$3,"")</f>
      </c>
      <c r="K76" s="103"/>
      <c r="L76" s="103"/>
      <c r="M76" s="103">
        <f>IF($AC$63=5,C67,IF($AC$63=6,C66,""))</f>
      </c>
      <c r="N76" s="103" t="s">
        <v>13</v>
      </c>
      <c r="O76" s="103">
        <f>IF($AC$63=5,C70,IF($AC$63=6,C69,""))</f>
      </c>
      <c r="P76" s="107">
        <f>IF($AC$63&gt;4,P75+$M$3,"")</f>
      </c>
      <c r="Q76" s="103"/>
      <c r="R76" s="103"/>
      <c r="S76" s="103"/>
      <c r="T76" s="103"/>
      <c r="U76" s="103"/>
      <c r="V76" s="107"/>
    </row>
    <row r="77" spans="2:22" ht="16.5" customHeight="1">
      <c r="B77" s="62">
        <v>5</v>
      </c>
      <c r="C77" s="59" t="str">
        <f>'Groups 1 - 8'!C68</f>
        <v> </v>
      </c>
      <c r="D77" s="66">
        <f>'Groups 1 - 8'!Y68</f>
        <v>0</v>
      </c>
      <c r="E77" s="64"/>
      <c r="F77" s="65">
        <f>'Groups 1 - 8'!Z68</f>
        <v>0</v>
      </c>
      <c r="G77" s="103">
        <f>IF($AC$63=4,C66,IF($AC$63=5,C69,IF($AC$63=6,C67,"")))</f>
      </c>
      <c r="H77" s="103" t="s">
        <v>13</v>
      </c>
      <c r="I77" s="103">
        <f>IF($AC$63=4,C69,IF($AC$63=5,C70,IF($AC$63=6,C70,"")))</f>
      </c>
      <c r="J77" s="107">
        <f>IF($AC$63&gt;3,J76+$M$3,"")</f>
      </c>
      <c r="K77" s="103"/>
      <c r="L77" s="103"/>
      <c r="M77" s="103">
        <f>IF($AC$63=6,C67,"")</f>
      </c>
      <c r="N77" s="103" t="s">
        <v>13</v>
      </c>
      <c r="O77" s="103">
        <f>IF($AC$63=6,C71,"")</f>
      </c>
      <c r="P77" s="107">
        <f>IF($AC$63&gt;5,P76+$M$3,"")</f>
      </c>
      <c r="Q77" s="103"/>
      <c r="R77" s="103"/>
      <c r="S77" s="103"/>
      <c r="T77" s="103"/>
      <c r="U77" s="103"/>
      <c r="V77" s="107"/>
    </row>
    <row r="78" spans="2:29" ht="16.5" customHeight="1" thickBot="1">
      <c r="B78" s="88">
        <v>6</v>
      </c>
      <c r="C78" s="60" t="str">
        <f>'Groups 1 - 8'!C69</f>
        <v> </v>
      </c>
      <c r="D78" s="67">
        <f>'Groups 1 - 8'!Y69</f>
        <v>0</v>
      </c>
      <c r="E78" s="68"/>
      <c r="F78" s="69">
        <f>'Groups 1 - 8'!Z69</f>
        <v>0</v>
      </c>
      <c r="G78" s="103">
        <f>IF($AC$63=4,C67,IF($AC$63=5,C66,IF($AC$63=6,C71,"")))</f>
      </c>
      <c r="I78" s="103">
        <f>IF($AC$63=4,C68,IF($AC$63=5,C68,IF($AC$63=6,C69,"")))</f>
      </c>
      <c r="J78" s="107">
        <f>IF($AC$63&gt;3,J77+$M$3,"")</f>
      </c>
      <c r="M78" s="103">
        <f>IF($AC$63=6,C70,"")</f>
      </c>
      <c r="O78" s="103">
        <f>IF($AC$63=6,C68,"")</f>
      </c>
      <c r="P78" s="107">
        <f>IF($AC$63&gt;5,P77+$M$3,"")</f>
      </c>
      <c r="AC78" s="9">
        <f>IF(LEN(C86)&gt;1,6,IF(LEN(C85)&gt;1,5,IF(LEN(C84)&gt;1,4,IF(LEN(C83)&gt;1,3,IF(LEN(C82)&gt;1,2,1)))))</f>
        <v>1</v>
      </c>
    </row>
    <row r="79" ht="16.5" customHeight="1" thickBot="1"/>
    <row r="80" spans="1:26" ht="16.5" customHeight="1" thickBot="1" thickTop="1">
      <c r="A80" s="15">
        <f>A65+1</f>
        <v>6</v>
      </c>
      <c r="B80" s="70" t="s">
        <v>14</v>
      </c>
      <c r="C80" s="71" t="str">
        <f>CONCATENATE("Skupina č. ",B81)</f>
        <v>Skupina č. 6</v>
      </c>
      <c r="D80" s="77"/>
      <c r="E80" s="78" t="str">
        <f>C81</f>
        <v> </v>
      </c>
      <c r="F80" s="79"/>
      <c r="G80" s="80"/>
      <c r="H80" s="78" t="str">
        <f>C82</f>
        <v> </v>
      </c>
      <c r="I80" s="79"/>
      <c r="J80" s="80"/>
      <c r="K80" s="78" t="str">
        <f>C83</f>
        <v> </v>
      </c>
      <c r="L80" s="79"/>
      <c r="M80" s="80"/>
      <c r="N80" s="78" t="str">
        <f>C84</f>
        <v> </v>
      </c>
      <c r="O80" s="79"/>
      <c r="P80" s="80"/>
      <c r="Q80" s="78" t="str">
        <f>C85</f>
        <v> </v>
      </c>
      <c r="R80" s="79"/>
      <c r="S80" s="78"/>
      <c r="T80" s="78" t="str">
        <f>C86</f>
        <v> </v>
      </c>
      <c r="U80" s="81"/>
      <c r="V80" s="120" t="s">
        <v>8</v>
      </c>
      <c r="W80" s="121"/>
      <c r="X80" s="122"/>
      <c r="Y80" s="16" t="s">
        <v>1</v>
      </c>
      <c r="Z80" s="17" t="s">
        <v>0</v>
      </c>
    </row>
    <row r="81" spans="2:26" ht="16.5" customHeight="1" thickTop="1">
      <c r="B81" s="109">
        <f>A80</f>
        <v>6</v>
      </c>
      <c r="C81" s="85" t="str">
        <f ca="1" t="shared" si="10" ref="C81:C86">INDIRECT("Start!D"&amp;VALUE(B81+5))</f>
        <v> </v>
      </c>
      <c r="D81" s="82" t="s">
        <v>7</v>
      </c>
      <c r="E81" s="83" t="s">
        <v>7</v>
      </c>
      <c r="F81" s="84" t="s">
        <v>7</v>
      </c>
      <c r="G81" s="72">
        <v>0</v>
      </c>
      <c r="H81" s="73" t="s">
        <v>2</v>
      </c>
      <c r="I81" s="74">
        <v>0</v>
      </c>
      <c r="J81" s="72">
        <v>0</v>
      </c>
      <c r="K81" s="73" t="s">
        <v>2</v>
      </c>
      <c r="L81" s="74">
        <v>0</v>
      </c>
      <c r="M81" s="72">
        <v>0</v>
      </c>
      <c r="N81" s="73" t="s">
        <v>2</v>
      </c>
      <c r="O81" s="74">
        <v>0</v>
      </c>
      <c r="P81" s="72">
        <v>0</v>
      </c>
      <c r="Q81" s="73" t="s">
        <v>2</v>
      </c>
      <c r="R81" s="74">
        <v>0</v>
      </c>
      <c r="S81" s="75">
        <v>0</v>
      </c>
      <c r="T81" s="73" t="s">
        <v>2</v>
      </c>
      <c r="U81" s="76">
        <v>0</v>
      </c>
      <c r="V81" s="18">
        <f>SUM(G81,J81,M81,P81,S81)</f>
        <v>0</v>
      </c>
      <c r="W81" s="94" t="s">
        <v>2</v>
      </c>
      <c r="X81" s="95">
        <f>SUM(I81,L81,O81,R81,U81)</f>
        <v>0</v>
      </c>
      <c r="Y81" s="97">
        <f aca="true" t="shared" si="11" ref="Y81:Y86">IF(X81=0,V81,V81/X81)</f>
        <v>0</v>
      </c>
      <c r="Z81" s="19">
        <f>SUM(IF(G81&gt;I81,2,0),IF(J81&gt;L81,2,0),IF(M81&gt;O81,2,0),IF(P81&gt;R81,2,0),IF(S81&gt;U81,2,0))</f>
        <v>0</v>
      </c>
    </row>
    <row r="82" spans="2:26" ht="16.5" customHeight="1">
      <c r="B82" s="110">
        <f>B81+$D$3</f>
        <v>14</v>
      </c>
      <c r="C82" s="86" t="str">
        <f ca="1" t="shared" si="10"/>
        <v> </v>
      </c>
      <c r="D82" s="20">
        <f>I81</f>
        <v>0</v>
      </c>
      <c r="E82" s="21" t="str">
        <f>$H$6</f>
        <v>:</v>
      </c>
      <c r="F82" s="22">
        <f>G81</f>
        <v>0</v>
      </c>
      <c r="G82" s="23" t="s">
        <v>7</v>
      </c>
      <c r="H82" s="24" t="s">
        <v>7</v>
      </c>
      <c r="I82" s="25" t="s">
        <v>7</v>
      </c>
      <c r="J82" s="26">
        <v>0</v>
      </c>
      <c r="K82" s="27" t="s">
        <v>2</v>
      </c>
      <c r="L82" s="28">
        <v>0</v>
      </c>
      <c r="M82" s="26">
        <v>0</v>
      </c>
      <c r="N82" s="27" t="s">
        <v>2</v>
      </c>
      <c r="O82" s="28">
        <v>0</v>
      </c>
      <c r="P82" s="26">
        <v>0</v>
      </c>
      <c r="Q82" s="27" t="s">
        <v>2</v>
      </c>
      <c r="R82" s="28">
        <v>0</v>
      </c>
      <c r="S82" s="29">
        <v>0</v>
      </c>
      <c r="T82" s="27" t="s">
        <v>2</v>
      </c>
      <c r="U82" s="30">
        <v>0</v>
      </c>
      <c r="V82" s="18">
        <f>SUM(D82,J82,M82,P82,S82)</f>
        <v>0</v>
      </c>
      <c r="W82" s="31" t="s">
        <v>2</v>
      </c>
      <c r="X82" s="32">
        <f>SUM(F82,L82,O82,R82,U82)</f>
        <v>0</v>
      </c>
      <c r="Y82" s="96">
        <f t="shared" si="11"/>
        <v>0</v>
      </c>
      <c r="Z82" s="19">
        <f>SUM(IF(D82&gt;F82,2,0),IF(J82&gt;L82,2,0),IF(M82&gt;O82,2,0),IF(P82&gt;R82,2,0),IF(S82&gt;U82,2,0))</f>
        <v>0</v>
      </c>
    </row>
    <row r="83" spans="2:26" ht="16.5" customHeight="1">
      <c r="B83" s="110">
        <f>B82+$D$3</f>
        <v>22</v>
      </c>
      <c r="C83" s="86" t="str">
        <f ca="1" t="shared" si="10"/>
        <v> </v>
      </c>
      <c r="D83" s="34">
        <f>L81</f>
        <v>0</v>
      </c>
      <c r="E83" s="35" t="str">
        <f>$H$6</f>
        <v>:</v>
      </c>
      <c r="F83" s="36">
        <f>J81</f>
        <v>0</v>
      </c>
      <c r="G83" s="37">
        <f>L82</f>
        <v>0</v>
      </c>
      <c r="H83" s="35" t="str">
        <f>$H$6</f>
        <v>:</v>
      </c>
      <c r="I83" s="36">
        <f>J82</f>
        <v>0</v>
      </c>
      <c r="J83" s="23" t="s">
        <v>7</v>
      </c>
      <c r="K83" s="24" t="s">
        <v>7</v>
      </c>
      <c r="L83" s="25" t="s">
        <v>7</v>
      </c>
      <c r="M83" s="26">
        <v>0</v>
      </c>
      <c r="N83" s="27" t="s">
        <v>2</v>
      </c>
      <c r="O83" s="28">
        <v>0</v>
      </c>
      <c r="P83" s="38">
        <v>0</v>
      </c>
      <c r="Q83" s="27" t="s">
        <v>2</v>
      </c>
      <c r="R83" s="39">
        <v>0</v>
      </c>
      <c r="S83" s="40">
        <v>0</v>
      </c>
      <c r="T83" s="41" t="s">
        <v>2</v>
      </c>
      <c r="U83" s="42">
        <v>0</v>
      </c>
      <c r="V83" s="18">
        <f>SUM(D83,G83,M83,P83,S83)</f>
        <v>0</v>
      </c>
      <c r="W83" s="31" t="s">
        <v>2</v>
      </c>
      <c r="X83" s="32">
        <f>SUM(F83,I83,O83,R83,U83)</f>
        <v>0</v>
      </c>
      <c r="Y83" s="33">
        <f t="shared" si="11"/>
        <v>0</v>
      </c>
      <c r="Z83" s="19">
        <f>SUM(IF(D83&gt;F83,2,0),IF(G83&gt;I83,2,0),IF(M83&gt;O83,2,0),IF(P83&gt;R83,2,0),IF(S83&gt;U83,2,0))</f>
        <v>0</v>
      </c>
    </row>
    <row r="84" spans="2:26" ht="16.5" customHeight="1">
      <c r="B84" s="110">
        <f>B83+$D$3</f>
        <v>30</v>
      </c>
      <c r="C84" s="86" t="str">
        <f ca="1" t="shared" si="10"/>
        <v> </v>
      </c>
      <c r="D84" s="34">
        <f>O81</f>
        <v>0</v>
      </c>
      <c r="E84" s="35" t="str">
        <f>$H$6</f>
        <v>:</v>
      </c>
      <c r="F84" s="36">
        <f>M81</f>
        <v>0</v>
      </c>
      <c r="G84" s="37">
        <f>O82</f>
        <v>0</v>
      </c>
      <c r="H84" s="35" t="str">
        <f>$H$6</f>
        <v>:</v>
      </c>
      <c r="I84" s="36">
        <f>M82</f>
        <v>0</v>
      </c>
      <c r="J84" s="37">
        <f>O83</f>
        <v>0</v>
      </c>
      <c r="K84" s="35" t="str">
        <f>$H$6</f>
        <v>:</v>
      </c>
      <c r="L84" s="36">
        <f>M83</f>
        <v>0</v>
      </c>
      <c r="M84" s="23" t="s">
        <v>7</v>
      </c>
      <c r="N84" s="24" t="s">
        <v>7</v>
      </c>
      <c r="O84" s="25" t="s">
        <v>7</v>
      </c>
      <c r="P84" s="38">
        <v>0</v>
      </c>
      <c r="Q84" s="27" t="s">
        <v>2</v>
      </c>
      <c r="R84" s="39">
        <v>0</v>
      </c>
      <c r="S84" s="40">
        <v>0</v>
      </c>
      <c r="T84" s="27" t="s">
        <v>2</v>
      </c>
      <c r="U84" s="42">
        <v>0</v>
      </c>
      <c r="V84" s="18">
        <f>SUM(D84,G84,J84,P84,S84)</f>
        <v>0</v>
      </c>
      <c r="W84" s="31" t="s">
        <v>2</v>
      </c>
      <c r="X84" s="32">
        <f>SUM(F84,I84,L84,R84,U84)</f>
        <v>0</v>
      </c>
      <c r="Y84" s="98">
        <f t="shared" si="11"/>
        <v>0</v>
      </c>
      <c r="Z84" s="19">
        <f>SUM(IF(D84&gt;F84,2,0),IF(G84&gt;I84,2,0),IF(J84&gt;L84,2,0),IF(P84&gt;R84,2,0),IF(S84&gt;U84,2,0))</f>
        <v>0</v>
      </c>
    </row>
    <row r="85" spans="2:26" ht="16.5" customHeight="1">
      <c r="B85" s="110">
        <f>B84+$D$3</f>
        <v>38</v>
      </c>
      <c r="C85" s="86" t="str">
        <f ca="1" t="shared" si="10"/>
        <v> </v>
      </c>
      <c r="D85" s="34">
        <f>R81</f>
        <v>0</v>
      </c>
      <c r="E85" s="35" t="str">
        <f>$H$6</f>
        <v>:</v>
      </c>
      <c r="F85" s="36">
        <f>P81</f>
        <v>0</v>
      </c>
      <c r="G85" s="37">
        <f>R82</f>
        <v>0</v>
      </c>
      <c r="H85" s="35" t="str">
        <f>$H$6</f>
        <v>:</v>
      </c>
      <c r="I85" s="36">
        <f>P82</f>
        <v>0</v>
      </c>
      <c r="J85" s="37">
        <f>R83</f>
        <v>0</v>
      </c>
      <c r="K85" s="35" t="str">
        <f>$H$6</f>
        <v>:</v>
      </c>
      <c r="L85" s="36">
        <f>P83</f>
        <v>0</v>
      </c>
      <c r="M85" s="37">
        <f>R84</f>
        <v>0</v>
      </c>
      <c r="N85" s="35" t="str">
        <f>$H$6</f>
        <v>:</v>
      </c>
      <c r="O85" s="36">
        <f>P84</f>
        <v>0</v>
      </c>
      <c r="P85" s="23" t="s">
        <v>7</v>
      </c>
      <c r="Q85" s="24" t="s">
        <v>7</v>
      </c>
      <c r="R85" s="25" t="s">
        <v>7</v>
      </c>
      <c r="S85" s="40">
        <v>0</v>
      </c>
      <c r="T85" s="27" t="s">
        <v>2</v>
      </c>
      <c r="U85" s="42">
        <v>0</v>
      </c>
      <c r="V85" s="18">
        <f>SUM(D85,G85,J85,M85,S85)</f>
        <v>0</v>
      </c>
      <c r="W85" s="31" t="s">
        <v>2</v>
      </c>
      <c r="X85" s="32">
        <f>SUM(F85,I85,L85,O85,U85)</f>
        <v>0</v>
      </c>
      <c r="Y85" s="98">
        <f t="shared" si="11"/>
        <v>0</v>
      </c>
      <c r="Z85" s="19">
        <f>SUM(IF(D85&gt;F85,2,0),IF(G85&gt;I85,2,0),IF(J85&gt;L85,2,0),IF(M85&gt;O85,2,0),IF(S85&gt;U85,2,0))</f>
        <v>0</v>
      </c>
    </row>
    <row r="86" spans="2:26" ht="16.5" customHeight="1" thickBot="1">
      <c r="B86" s="111">
        <f>B85+$D$3</f>
        <v>46</v>
      </c>
      <c r="C86" s="87" t="str">
        <f ca="1" t="shared" si="10"/>
        <v> </v>
      </c>
      <c r="D86" s="43">
        <f>U81</f>
        <v>0</v>
      </c>
      <c r="E86" s="44" t="str">
        <f>$H$6</f>
        <v>:</v>
      </c>
      <c r="F86" s="45">
        <f>S81</f>
        <v>0</v>
      </c>
      <c r="G86" s="46">
        <f>U82</f>
        <v>0</v>
      </c>
      <c r="H86" s="44" t="str">
        <f>$H$6</f>
        <v>:</v>
      </c>
      <c r="I86" s="45">
        <f>S82</f>
        <v>0</v>
      </c>
      <c r="J86" s="46">
        <f>U83</f>
        <v>0</v>
      </c>
      <c r="K86" s="44" t="str">
        <f>$H$6</f>
        <v>:</v>
      </c>
      <c r="L86" s="45">
        <f>S83</f>
        <v>0</v>
      </c>
      <c r="M86" s="46">
        <f>U84</f>
        <v>0</v>
      </c>
      <c r="N86" s="44" t="str">
        <f>$H$6</f>
        <v>:</v>
      </c>
      <c r="O86" s="45">
        <f>S84</f>
        <v>0</v>
      </c>
      <c r="P86" s="46">
        <f>U85</f>
        <v>0</v>
      </c>
      <c r="Q86" s="44" t="str">
        <f>$H$6</f>
        <v>:</v>
      </c>
      <c r="R86" s="45">
        <f>S85</f>
        <v>0</v>
      </c>
      <c r="S86" s="47" t="s">
        <v>7</v>
      </c>
      <c r="T86" s="48" t="s">
        <v>7</v>
      </c>
      <c r="U86" s="49" t="s">
        <v>7</v>
      </c>
      <c r="V86" s="50">
        <f>SUM(D86,G86,J86,M86,P86)</f>
        <v>0</v>
      </c>
      <c r="W86" s="51" t="s">
        <v>2</v>
      </c>
      <c r="X86" s="52">
        <f>SUM(F86,I86,L86,O86,R86)</f>
        <v>0</v>
      </c>
      <c r="Y86" s="53">
        <f t="shared" si="11"/>
        <v>0</v>
      </c>
      <c r="Z86" s="54">
        <f>SUM(IF(D86&gt;F86,2,0),IF(G86&gt;I86,2,0),IF(J86&gt;L86,2,0),IF(M86&gt;O86,2,0),IF(P86&gt;R86,2,0))</f>
        <v>0</v>
      </c>
    </row>
    <row r="87" spans="2:6" ht="16.5" customHeight="1" thickBot="1" thickTop="1">
      <c r="B87" s="13" t="s">
        <v>15</v>
      </c>
      <c r="C87" s="55" t="s">
        <v>4</v>
      </c>
      <c r="D87" s="55" t="s">
        <v>1</v>
      </c>
      <c r="E87" s="56"/>
      <c r="F87" s="57" t="s">
        <v>0</v>
      </c>
    </row>
    <row r="88" spans="2:22" ht="16.5" customHeight="1">
      <c r="B88" s="61">
        <v>1</v>
      </c>
      <c r="C88" s="59" t="str">
        <f>'Groups 1 - 8'!C85</f>
        <v> </v>
      </c>
      <c r="D88" s="63">
        <f>'Groups 1 - 8'!Y85</f>
        <v>0</v>
      </c>
      <c r="E88" s="64"/>
      <c r="F88" s="65">
        <f>'Groups 1 - 8'!Z85</f>
        <v>0</v>
      </c>
      <c r="G88" s="103" t="str">
        <f>C81</f>
        <v> </v>
      </c>
      <c r="H88" s="103" t="s">
        <v>13</v>
      </c>
      <c r="I88" s="103" t="str">
        <f>C82</f>
        <v> </v>
      </c>
      <c r="J88" s="107">
        <f>$J$3</f>
        <v>0.4375</v>
      </c>
      <c r="K88" s="104"/>
      <c r="L88" s="105"/>
      <c r="M88" s="103">
        <f>IF($AC$3=5,C82,IF($AC$3=6,C81,""))</f>
      </c>
      <c r="N88" s="106" t="s">
        <v>13</v>
      </c>
      <c r="O88" s="103">
        <f>IF($AC$3=5,C84,IF($AC$3=6,C85,""))</f>
      </c>
      <c r="P88" s="107">
        <f>IF($AC$3&gt;4,J93+$M$3,"")</f>
      </c>
      <c r="Q88" s="106"/>
      <c r="R88" s="103"/>
      <c r="S88" s="103">
        <f>IF($AC$3=6,C81,"")</f>
      </c>
      <c r="T88" s="106" t="s">
        <v>13</v>
      </c>
      <c r="U88" s="103">
        <f>IF($AC$3=6,C86,"")</f>
      </c>
      <c r="V88" s="107">
        <f>IF($AC$3&gt;5,P93+$M$3,"")</f>
      </c>
    </row>
    <row r="89" spans="2:22" ht="16.5" customHeight="1">
      <c r="B89" s="62">
        <v>2</v>
      </c>
      <c r="C89" s="59" t="str">
        <f>'Groups 1 - 8'!C86</f>
        <v> </v>
      </c>
      <c r="D89" s="66">
        <f>'Groups 1 - 8'!Y86</f>
        <v>0</v>
      </c>
      <c r="E89" s="64"/>
      <c r="F89" s="65">
        <f>'Groups 1 - 8'!Z86</f>
        <v>0</v>
      </c>
      <c r="G89" s="103">
        <f>IF($AC$78&gt;2,C83,"")</f>
      </c>
      <c r="H89" s="103" t="s">
        <v>13</v>
      </c>
      <c r="I89" s="103">
        <f>IF($AC$78=3,C81,IF($AC$78&gt;3,C84,""))</f>
      </c>
      <c r="J89" s="107">
        <f>IF($AC$78&gt;2,J88+$M$3,"")</f>
      </c>
      <c r="K89" s="103"/>
      <c r="L89" s="103"/>
      <c r="M89" s="103">
        <f>IF($AC$78=5,C85,IF($AC$78=6,C82,""))</f>
      </c>
      <c r="N89" s="103" t="s">
        <v>13</v>
      </c>
      <c r="O89" s="103">
        <f>IF($AC$78=5,C83,IF($AC$78=6,C84,""))</f>
      </c>
      <c r="P89" s="107">
        <f>IF($AC$78&gt;4,P88+$M$3,"")</f>
      </c>
      <c r="Q89" s="103"/>
      <c r="R89" s="103"/>
      <c r="S89" s="103">
        <f>IF($AC$78=6,C82,"")</f>
      </c>
      <c r="T89" s="103" t="s">
        <v>13</v>
      </c>
      <c r="U89" s="103">
        <f>IF($AC$78=6,C83,"")</f>
      </c>
      <c r="V89" s="107">
        <f>IF($AC$78&gt;5,V88+$M$3,"")</f>
      </c>
    </row>
    <row r="90" spans="2:22" ht="16.5" customHeight="1">
      <c r="B90" s="62">
        <v>3</v>
      </c>
      <c r="C90" s="58" t="str">
        <f>'Groups 1 - 8'!C81</f>
        <v> </v>
      </c>
      <c r="D90" s="66">
        <f>'Groups 1 - 8'!Y81</f>
        <v>0</v>
      </c>
      <c r="E90" s="64"/>
      <c r="F90" s="65">
        <f>'Groups 1 - 8'!Z81</f>
        <v>0</v>
      </c>
      <c r="G90" s="103">
        <f>IF($AC$78=3,C82,IF($AC$78=4,C81,IF($AC$78=5,C81,IF($AC$78=6,C85,""))))</f>
      </c>
      <c r="H90" s="103" t="s">
        <v>13</v>
      </c>
      <c r="I90" s="103">
        <f>IF($AC$78=3,C83,IF($AC$78=4,C83,IF($AC$78=5,C85,IF($AC$78=6,C86,""))))</f>
      </c>
      <c r="J90" s="107">
        <f>IF($AC$78&gt;2,J89+$M$3,"")</f>
      </c>
      <c r="K90" s="103"/>
      <c r="L90" s="103"/>
      <c r="M90" s="103">
        <f>IF($AC$78=5,C81,IF($AC$78=6,C86,""))</f>
      </c>
      <c r="N90" s="103" t="s">
        <v>13</v>
      </c>
      <c r="O90" s="103">
        <f>IF($AC$78=5,C84,IF($AC$78=6,C83,""))</f>
      </c>
      <c r="P90" s="107">
        <f>IF($AC$78&gt;4,P89+$M$3,"")</f>
      </c>
      <c r="Q90" s="103"/>
      <c r="R90" s="103"/>
      <c r="S90" s="103">
        <f>IF($AC$78=6,C84,"")</f>
      </c>
      <c r="T90" s="103" t="s">
        <v>13</v>
      </c>
      <c r="U90" s="103">
        <f>IF($AC$78=6,C85,"")</f>
      </c>
      <c r="V90" s="107">
        <f>IF($AC$78&gt;5,V89+$M$3,"")</f>
      </c>
    </row>
    <row r="91" spans="2:22" ht="16.5" customHeight="1">
      <c r="B91" s="62">
        <v>4</v>
      </c>
      <c r="C91" s="59" t="str">
        <f>'Groups 1 - 8'!C82</f>
        <v> </v>
      </c>
      <c r="D91" s="66">
        <f>'Groups 1 - 8'!Y82</f>
        <v>0</v>
      </c>
      <c r="E91" s="64"/>
      <c r="F91" s="65">
        <f>'Groups 1 - 8'!Z82</f>
        <v>0</v>
      </c>
      <c r="G91" s="103">
        <f>IF($AC$78=4,C82,IF($AC$78=5,C82,IF($AC$78=6,C81,"")))</f>
      </c>
      <c r="H91" s="103" t="s">
        <v>13</v>
      </c>
      <c r="I91" s="103">
        <f>IF($AC$78=4,C84,IF($AC$78=5,C83,IF($AC$78=6,C83,"")))</f>
      </c>
      <c r="J91" s="107">
        <f>IF($AC$78&gt;3,J90+$M$3,"")</f>
      </c>
      <c r="K91" s="103"/>
      <c r="L91" s="103"/>
      <c r="M91" s="103">
        <f>IF($AC$78=5,C82,IF($AC$78=6,C81,""))</f>
      </c>
      <c r="N91" s="103" t="s">
        <v>13</v>
      </c>
      <c r="O91" s="103">
        <f>IF($AC$78=5,C85,IF($AC$78=6,C84,""))</f>
      </c>
      <c r="P91" s="107">
        <f>IF($AC$78&gt;4,P90+$M$3,"")</f>
      </c>
      <c r="Q91" s="103"/>
      <c r="R91" s="103"/>
      <c r="S91" s="103"/>
      <c r="T91" s="103"/>
      <c r="U91" s="103"/>
      <c r="V91" s="107"/>
    </row>
    <row r="92" spans="2:22" ht="16.5" customHeight="1">
      <c r="B92" s="62">
        <v>5</v>
      </c>
      <c r="C92" s="59" t="str">
        <f>'Groups 1 - 8'!C83</f>
        <v> </v>
      </c>
      <c r="D92" s="66">
        <f>'Groups 1 - 8'!Y83</f>
        <v>0</v>
      </c>
      <c r="E92" s="64"/>
      <c r="F92" s="65">
        <f>'Groups 1 - 8'!Z83</f>
        <v>0</v>
      </c>
      <c r="G92" s="103">
        <f>IF($AC$78=4,C81,IF($AC$78=5,C84,IF($AC$78=6,C82,"")))</f>
      </c>
      <c r="H92" s="103" t="s">
        <v>13</v>
      </c>
      <c r="I92" s="103">
        <f>IF($AC$78=4,C84,IF($AC$78=5,C85,IF($AC$78=6,C85,"")))</f>
      </c>
      <c r="J92" s="107">
        <f>IF($AC$78&gt;3,J91+$M$3,"")</f>
      </c>
      <c r="K92" s="103"/>
      <c r="L92" s="103"/>
      <c r="M92" s="103">
        <f>IF($AC$78=6,C82,"")</f>
      </c>
      <c r="N92" s="103" t="s">
        <v>13</v>
      </c>
      <c r="O92" s="103">
        <f>IF($AC$78=6,C86,"")</f>
      </c>
      <c r="P92" s="107">
        <f>IF($AC$78&gt;5,P91+$M$3,"")</f>
      </c>
      <c r="Q92" s="103"/>
      <c r="R92" s="103"/>
      <c r="S92" s="103"/>
      <c r="T92" s="103"/>
      <c r="U92" s="103"/>
      <c r="V92" s="107"/>
    </row>
    <row r="93" spans="2:29" ht="16.5" customHeight="1" thickBot="1">
      <c r="B93" s="88">
        <v>6</v>
      </c>
      <c r="C93" s="60" t="str">
        <f>'Groups 1 - 8'!C84</f>
        <v> </v>
      </c>
      <c r="D93" s="67">
        <f>'Groups 1 - 8'!Y84</f>
        <v>0</v>
      </c>
      <c r="E93" s="68"/>
      <c r="F93" s="69">
        <f>'Groups 1 - 8'!Z84</f>
        <v>0</v>
      </c>
      <c r="G93" s="103">
        <f>IF($AC$78=4,C82,IF($AC$78=5,C81,IF($AC$78=6,C86,"")))</f>
      </c>
      <c r="I93" s="103">
        <f>IF($AC$78=4,C83,IF($AC$78=5,C83,IF($AC$78=6,C84,"")))</f>
      </c>
      <c r="J93" s="107">
        <f>IF($AC$78&gt;3,J92+$M$3,"")</f>
      </c>
      <c r="M93" s="103">
        <f>IF($AC$78=6,C85,"")</f>
      </c>
      <c r="O93" s="103">
        <f>IF($AC$78=6,C83,"")</f>
      </c>
      <c r="P93" s="107">
        <f>IF($AC$78&gt;5,P92+$M$3,"")</f>
      </c>
      <c r="AC93" s="9">
        <f>IF(LEN(C101)&gt;1,6,IF(LEN(C100)&gt;1,5,IF(LEN(C99)&gt;1,4,IF(LEN(C98)&gt;1,3,IF(LEN(C97)&gt;1,2,1)))))</f>
        <v>1</v>
      </c>
    </row>
    <row r="94" ht="16.5" customHeight="1" thickBot="1"/>
    <row r="95" spans="1:26" ht="16.5" customHeight="1" thickBot="1" thickTop="1">
      <c r="A95" s="15">
        <f>A80+1</f>
        <v>7</v>
      </c>
      <c r="B95" s="70" t="s">
        <v>14</v>
      </c>
      <c r="C95" s="71" t="str">
        <f>CONCATENATE("Skupina č. ",B96)</f>
        <v>Skupina č. 7</v>
      </c>
      <c r="D95" s="77"/>
      <c r="E95" s="78" t="str">
        <f>C96</f>
        <v> </v>
      </c>
      <c r="F95" s="79"/>
      <c r="G95" s="80"/>
      <c r="H95" s="78" t="str">
        <f>C97</f>
        <v> </v>
      </c>
      <c r="I95" s="79"/>
      <c r="J95" s="80"/>
      <c r="K95" s="78" t="str">
        <f>C98</f>
        <v> </v>
      </c>
      <c r="L95" s="79"/>
      <c r="M95" s="80"/>
      <c r="N95" s="78" t="str">
        <f>C99</f>
        <v> </v>
      </c>
      <c r="O95" s="79"/>
      <c r="P95" s="80"/>
      <c r="Q95" s="78" t="str">
        <f>C100</f>
        <v> </v>
      </c>
      <c r="R95" s="79"/>
      <c r="S95" s="78"/>
      <c r="T95" s="78" t="str">
        <f>C101</f>
        <v> </v>
      </c>
      <c r="U95" s="81"/>
      <c r="V95" s="120" t="s">
        <v>8</v>
      </c>
      <c r="W95" s="121"/>
      <c r="X95" s="122"/>
      <c r="Y95" s="16" t="s">
        <v>1</v>
      </c>
      <c r="Z95" s="17" t="s">
        <v>0</v>
      </c>
    </row>
    <row r="96" spans="2:26" ht="16.5" customHeight="1" thickTop="1">
      <c r="B96" s="109">
        <f>A95</f>
        <v>7</v>
      </c>
      <c r="C96" s="85" t="str">
        <f ca="1" t="shared" si="12" ref="C96:C101">INDIRECT("Start!D"&amp;VALUE(B96+5))</f>
        <v> </v>
      </c>
      <c r="D96" s="82" t="s">
        <v>7</v>
      </c>
      <c r="E96" s="83" t="s">
        <v>7</v>
      </c>
      <c r="F96" s="84" t="s">
        <v>7</v>
      </c>
      <c r="G96" s="72">
        <v>0</v>
      </c>
      <c r="H96" s="73" t="s">
        <v>2</v>
      </c>
      <c r="I96" s="74">
        <v>0</v>
      </c>
      <c r="J96" s="72">
        <v>0</v>
      </c>
      <c r="K96" s="73" t="s">
        <v>2</v>
      </c>
      <c r="L96" s="74">
        <v>0</v>
      </c>
      <c r="M96" s="72">
        <v>0</v>
      </c>
      <c r="N96" s="73" t="s">
        <v>2</v>
      </c>
      <c r="O96" s="74">
        <v>0</v>
      </c>
      <c r="P96" s="72">
        <v>0</v>
      </c>
      <c r="Q96" s="73" t="s">
        <v>2</v>
      </c>
      <c r="R96" s="74">
        <v>0</v>
      </c>
      <c r="S96" s="75">
        <v>0</v>
      </c>
      <c r="T96" s="73" t="s">
        <v>2</v>
      </c>
      <c r="U96" s="76">
        <v>0</v>
      </c>
      <c r="V96" s="18">
        <f>SUM(G96,J96,M96,P96,S96)</f>
        <v>0</v>
      </c>
      <c r="W96" s="94" t="s">
        <v>2</v>
      </c>
      <c r="X96" s="95">
        <f>SUM(I96,L96,O96,R96,U96)</f>
        <v>0</v>
      </c>
      <c r="Y96" s="97">
        <f aca="true" t="shared" si="13" ref="Y96:Y101">IF(X96=0,V96,V96/X96)</f>
        <v>0</v>
      </c>
      <c r="Z96" s="19">
        <f>SUM(IF(G96&gt;I96,2,0),IF(J96&gt;L96,2,0),IF(M96&gt;O96,2,0),IF(P96&gt;R96,2,0),IF(S96&gt;U96,2,0))</f>
        <v>0</v>
      </c>
    </row>
    <row r="97" spans="2:26" ht="16.5" customHeight="1">
      <c r="B97" s="110">
        <f>B96+$D$3</f>
        <v>15</v>
      </c>
      <c r="C97" s="86" t="str">
        <f ca="1" t="shared" si="12"/>
        <v> </v>
      </c>
      <c r="D97" s="20">
        <f>I96</f>
        <v>0</v>
      </c>
      <c r="E97" s="21" t="str">
        <f>$H$6</f>
        <v>:</v>
      </c>
      <c r="F97" s="22">
        <f>G96</f>
        <v>0</v>
      </c>
      <c r="G97" s="23" t="s">
        <v>7</v>
      </c>
      <c r="H97" s="24" t="s">
        <v>7</v>
      </c>
      <c r="I97" s="25" t="s">
        <v>7</v>
      </c>
      <c r="J97" s="26">
        <v>0</v>
      </c>
      <c r="K97" s="27" t="s">
        <v>2</v>
      </c>
      <c r="L97" s="28">
        <v>0</v>
      </c>
      <c r="M97" s="26">
        <v>0</v>
      </c>
      <c r="N97" s="27" t="s">
        <v>2</v>
      </c>
      <c r="O97" s="28">
        <v>0</v>
      </c>
      <c r="P97" s="26">
        <v>0</v>
      </c>
      <c r="Q97" s="27" t="s">
        <v>2</v>
      </c>
      <c r="R97" s="28">
        <v>0</v>
      </c>
      <c r="S97" s="29">
        <v>0</v>
      </c>
      <c r="T97" s="27" t="s">
        <v>2</v>
      </c>
      <c r="U97" s="30">
        <v>0</v>
      </c>
      <c r="V97" s="18">
        <f>SUM(D97,J97,M97,P97,S97)</f>
        <v>0</v>
      </c>
      <c r="W97" s="31" t="s">
        <v>2</v>
      </c>
      <c r="X97" s="32">
        <f>SUM(F97,L97,O97,R97,U97)</f>
        <v>0</v>
      </c>
      <c r="Y97" s="96">
        <f t="shared" si="13"/>
        <v>0</v>
      </c>
      <c r="Z97" s="19">
        <f>SUM(IF(D97&gt;F97,2,0),IF(J97&gt;L97,2,0),IF(M97&gt;O97,2,0),IF(P97&gt;R97,2,0),IF(S97&gt;U97,2,0))</f>
        <v>0</v>
      </c>
    </row>
    <row r="98" spans="2:26" ht="16.5" customHeight="1">
      <c r="B98" s="110">
        <f>B97+$D$3</f>
        <v>23</v>
      </c>
      <c r="C98" s="86" t="str">
        <f ca="1" t="shared" si="12"/>
        <v> </v>
      </c>
      <c r="D98" s="34">
        <f>L96</f>
        <v>0</v>
      </c>
      <c r="E98" s="35" t="str">
        <f>$H$6</f>
        <v>:</v>
      </c>
      <c r="F98" s="36">
        <f>J96</f>
        <v>0</v>
      </c>
      <c r="G98" s="37">
        <f>L97</f>
        <v>0</v>
      </c>
      <c r="H98" s="35" t="str">
        <f>$H$6</f>
        <v>:</v>
      </c>
      <c r="I98" s="36">
        <f>J97</f>
        <v>0</v>
      </c>
      <c r="J98" s="23" t="s">
        <v>7</v>
      </c>
      <c r="K98" s="24" t="s">
        <v>7</v>
      </c>
      <c r="L98" s="25" t="s">
        <v>7</v>
      </c>
      <c r="M98" s="26">
        <v>0</v>
      </c>
      <c r="N98" s="27" t="s">
        <v>2</v>
      </c>
      <c r="O98" s="28">
        <v>0</v>
      </c>
      <c r="P98" s="38">
        <v>0</v>
      </c>
      <c r="Q98" s="27" t="s">
        <v>2</v>
      </c>
      <c r="R98" s="39">
        <v>0</v>
      </c>
      <c r="S98" s="40">
        <v>0</v>
      </c>
      <c r="T98" s="41" t="s">
        <v>2</v>
      </c>
      <c r="U98" s="42">
        <v>0</v>
      </c>
      <c r="V98" s="18">
        <f>SUM(D98,G98,M98,P98,S98)</f>
        <v>0</v>
      </c>
      <c r="W98" s="31" t="s">
        <v>2</v>
      </c>
      <c r="X98" s="32">
        <f>SUM(F98,I98,O98,R98,U98)</f>
        <v>0</v>
      </c>
      <c r="Y98" s="33">
        <f t="shared" si="13"/>
        <v>0</v>
      </c>
      <c r="Z98" s="19">
        <f>SUM(IF(D98&gt;F98,2,0),IF(G98&gt;I98,2,0),IF(M98&gt;O98,2,0),IF(P98&gt;R98,2,0),IF(S98&gt;U98,2,0))</f>
        <v>0</v>
      </c>
    </row>
    <row r="99" spans="2:26" ht="16.5" customHeight="1">
      <c r="B99" s="110">
        <f>B98+$D$3</f>
        <v>31</v>
      </c>
      <c r="C99" s="86" t="str">
        <f ca="1" t="shared" si="12"/>
        <v> </v>
      </c>
      <c r="D99" s="34">
        <f>O96</f>
        <v>0</v>
      </c>
      <c r="E99" s="35" t="str">
        <f>$H$6</f>
        <v>:</v>
      </c>
      <c r="F99" s="36">
        <f>M96</f>
        <v>0</v>
      </c>
      <c r="G99" s="37">
        <f>O97</f>
        <v>0</v>
      </c>
      <c r="H99" s="35" t="str">
        <f>$H$6</f>
        <v>:</v>
      </c>
      <c r="I99" s="36">
        <f>M97</f>
        <v>0</v>
      </c>
      <c r="J99" s="37">
        <f>O98</f>
        <v>0</v>
      </c>
      <c r="K99" s="35" t="str">
        <f>$H$6</f>
        <v>:</v>
      </c>
      <c r="L99" s="36">
        <f>M98</f>
        <v>0</v>
      </c>
      <c r="M99" s="23" t="s">
        <v>7</v>
      </c>
      <c r="N99" s="24" t="s">
        <v>7</v>
      </c>
      <c r="O99" s="25" t="s">
        <v>7</v>
      </c>
      <c r="P99" s="38">
        <v>0</v>
      </c>
      <c r="Q99" s="27" t="s">
        <v>2</v>
      </c>
      <c r="R99" s="39">
        <v>0</v>
      </c>
      <c r="S99" s="40">
        <v>0</v>
      </c>
      <c r="T99" s="27" t="s">
        <v>2</v>
      </c>
      <c r="U99" s="42">
        <v>0</v>
      </c>
      <c r="V99" s="18">
        <f>SUM(D99,G99,J99,P99,S99)</f>
        <v>0</v>
      </c>
      <c r="W99" s="31" t="s">
        <v>2</v>
      </c>
      <c r="X99" s="32">
        <f>SUM(F99,I99,L99,R99,U99)</f>
        <v>0</v>
      </c>
      <c r="Y99" s="98">
        <f t="shared" si="13"/>
        <v>0</v>
      </c>
      <c r="Z99" s="19">
        <f>SUM(IF(D99&gt;F99,2,0),IF(G99&gt;I99,2,0),IF(J99&gt;L99,2,0),IF(P99&gt;R99,2,0),IF(S99&gt;U99,2,0))</f>
        <v>0</v>
      </c>
    </row>
    <row r="100" spans="2:26" ht="16.5" customHeight="1">
      <c r="B100" s="110">
        <f>B99+$D$3</f>
        <v>39</v>
      </c>
      <c r="C100" s="86" t="str">
        <f ca="1" t="shared" si="12"/>
        <v> </v>
      </c>
      <c r="D100" s="34">
        <f>R96</f>
        <v>0</v>
      </c>
      <c r="E100" s="35" t="str">
        <f>$H$6</f>
        <v>:</v>
      </c>
      <c r="F100" s="36">
        <f>P96</f>
        <v>0</v>
      </c>
      <c r="G100" s="37">
        <f>R97</f>
        <v>0</v>
      </c>
      <c r="H100" s="35" t="str">
        <f>$H$6</f>
        <v>:</v>
      </c>
      <c r="I100" s="36">
        <f>P97</f>
        <v>0</v>
      </c>
      <c r="J100" s="37">
        <f>R98</f>
        <v>0</v>
      </c>
      <c r="K100" s="35" t="str">
        <f>$H$6</f>
        <v>:</v>
      </c>
      <c r="L100" s="36">
        <f>P98</f>
        <v>0</v>
      </c>
      <c r="M100" s="37">
        <f>R99</f>
        <v>0</v>
      </c>
      <c r="N100" s="35" t="str">
        <f>$H$6</f>
        <v>:</v>
      </c>
      <c r="O100" s="36">
        <f>P99</f>
        <v>0</v>
      </c>
      <c r="P100" s="23" t="s">
        <v>7</v>
      </c>
      <c r="Q100" s="24" t="s">
        <v>7</v>
      </c>
      <c r="R100" s="25" t="s">
        <v>7</v>
      </c>
      <c r="S100" s="40">
        <v>0</v>
      </c>
      <c r="T100" s="27" t="s">
        <v>2</v>
      </c>
      <c r="U100" s="42">
        <v>0</v>
      </c>
      <c r="V100" s="18">
        <f>SUM(D100,G100,J100,M100,S100)</f>
        <v>0</v>
      </c>
      <c r="W100" s="31" t="s">
        <v>2</v>
      </c>
      <c r="X100" s="32">
        <f>SUM(F100,I100,L100,O100,U100)</f>
        <v>0</v>
      </c>
      <c r="Y100" s="98">
        <f t="shared" si="13"/>
        <v>0</v>
      </c>
      <c r="Z100" s="19">
        <f>SUM(IF(D100&gt;F100,2,0),IF(G100&gt;I100,2,0),IF(J100&gt;L100,2,0),IF(M100&gt;O100,2,0),IF(S100&gt;U100,2,0))</f>
        <v>0</v>
      </c>
    </row>
    <row r="101" spans="2:26" ht="16.5" customHeight="1" thickBot="1">
      <c r="B101" s="111">
        <f>B100+$D$3</f>
        <v>47</v>
      </c>
      <c r="C101" s="87" t="str">
        <f ca="1" t="shared" si="12"/>
        <v> </v>
      </c>
      <c r="D101" s="43">
        <f>U96</f>
        <v>0</v>
      </c>
      <c r="E101" s="44" t="str">
        <f>$H$6</f>
        <v>:</v>
      </c>
      <c r="F101" s="45">
        <f>S96</f>
        <v>0</v>
      </c>
      <c r="G101" s="46">
        <f>U97</f>
        <v>0</v>
      </c>
      <c r="H101" s="44" t="str">
        <f>$H$6</f>
        <v>:</v>
      </c>
      <c r="I101" s="45">
        <f>S97</f>
        <v>0</v>
      </c>
      <c r="J101" s="46">
        <f>U98</f>
        <v>0</v>
      </c>
      <c r="K101" s="44" t="str">
        <f>$H$6</f>
        <v>:</v>
      </c>
      <c r="L101" s="45">
        <f>S98</f>
        <v>0</v>
      </c>
      <c r="M101" s="46">
        <f>U99</f>
        <v>0</v>
      </c>
      <c r="N101" s="44" t="str">
        <f>$H$6</f>
        <v>:</v>
      </c>
      <c r="O101" s="45">
        <f>S99</f>
        <v>0</v>
      </c>
      <c r="P101" s="46">
        <f>U100</f>
        <v>0</v>
      </c>
      <c r="Q101" s="44" t="str">
        <f>$H$6</f>
        <v>:</v>
      </c>
      <c r="R101" s="45">
        <f>S100</f>
        <v>0</v>
      </c>
      <c r="S101" s="47" t="s">
        <v>7</v>
      </c>
      <c r="T101" s="48" t="s">
        <v>7</v>
      </c>
      <c r="U101" s="49" t="s">
        <v>7</v>
      </c>
      <c r="V101" s="50">
        <f>SUM(D101,G101,J101,M101,P101)</f>
        <v>0</v>
      </c>
      <c r="W101" s="51" t="s">
        <v>2</v>
      </c>
      <c r="X101" s="52">
        <f>SUM(F101,I101,L101,O101,R101)</f>
        <v>0</v>
      </c>
      <c r="Y101" s="53">
        <f t="shared" si="13"/>
        <v>0</v>
      </c>
      <c r="Z101" s="54">
        <f>SUM(IF(D101&gt;F101,2,0),IF(G101&gt;I101,2,0),IF(J101&gt;L101,2,0),IF(M101&gt;O101,2,0),IF(P101&gt;R101,2,0))</f>
        <v>0</v>
      </c>
    </row>
    <row r="102" spans="2:6" ht="16.5" customHeight="1" thickBot="1" thickTop="1">
      <c r="B102" s="13" t="s">
        <v>15</v>
      </c>
      <c r="C102" s="55" t="s">
        <v>4</v>
      </c>
      <c r="D102" s="55" t="s">
        <v>1</v>
      </c>
      <c r="E102" s="56"/>
      <c r="F102" s="57" t="s">
        <v>0</v>
      </c>
    </row>
    <row r="103" spans="2:22" ht="16.5" customHeight="1">
      <c r="B103" s="61">
        <v>1</v>
      </c>
      <c r="C103" s="59" t="str">
        <f>'Groups 1 - 8'!C100</f>
        <v> </v>
      </c>
      <c r="D103" s="63">
        <f>'Groups 1 - 8'!Y100</f>
        <v>0</v>
      </c>
      <c r="E103" s="64"/>
      <c r="F103" s="65">
        <f>'Groups 1 - 8'!Z100</f>
        <v>0</v>
      </c>
      <c r="G103" s="103" t="str">
        <f>C96</f>
        <v> </v>
      </c>
      <c r="H103" s="103" t="s">
        <v>13</v>
      </c>
      <c r="I103" s="103" t="str">
        <f>C97</f>
        <v> </v>
      </c>
      <c r="J103" s="107">
        <f>$J$3</f>
        <v>0.4375</v>
      </c>
      <c r="K103" s="104"/>
      <c r="L103" s="105"/>
      <c r="M103" s="103">
        <f>IF($AC$93=5,C97,IF($AC$3=6,C96,""))</f>
      </c>
      <c r="N103" s="106" t="s">
        <v>13</v>
      </c>
      <c r="O103" s="103">
        <f>IF($AC$93=5,C99,IF($AC$93=6,C100,""))</f>
      </c>
      <c r="P103" s="107">
        <f>IF($AC$93&gt;4,J108+$M$3,"")</f>
      </c>
      <c r="Q103" s="106"/>
      <c r="R103" s="103"/>
      <c r="S103" s="103">
        <f>IF($AC$93=6,C96,"")</f>
      </c>
      <c r="T103" s="106" t="s">
        <v>13</v>
      </c>
      <c r="U103" s="103">
        <f>IF($AC$93=6,C101,"")</f>
      </c>
      <c r="V103" s="107">
        <f>IF($AC$93&gt;5,P108+$M$3,"")</f>
      </c>
    </row>
    <row r="104" spans="2:22" ht="16.5" customHeight="1">
      <c r="B104" s="62">
        <v>2</v>
      </c>
      <c r="C104" s="59" t="str">
        <f>'Groups 1 - 8'!C101</f>
        <v> </v>
      </c>
      <c r="D104" s="66">
        <f>'Groups 1 - 8'!Y101</f>
        <v>0</v>
      </c>
      <c r="E104" s="64"/>
      <c r="F104" s="65">
        <f>'Groups 1 - 8'!Z101</f>
        <v>0</v>
      </c>
      <c r="G104" s="103">
        <f>IF($AC$93&gt;2,C98,"")</f>
      </c>
      <c r="H104" s="103" t="s">
        <v>13</v>
      </c>
      <c r="I104" s="103">
        <f>IF($AC$93=3,C96,IF($AC$93&gt;3,C99,""))</f>
      </c>
      <c r="J104" s="107">
        <f>IF($AC$93&gt;2,J103+$M$3,"")</f>
      </c>
      <c r="K104" s="103"/>
      <c r="L104" s="103"/>
      <c r="M104" s="103">
        <f>IF($AC$93=5,C100,IF($AC$93=6,C97,""))</f>
      </c>
      <c r="N104" s="103" t="s">
        <v>13</v>
      </c>
      <c r="O104" s="103">
        <f>IF($AC$93=5,C98,IF($AC$93=6,C99,""))</f>
      </c>
      <c r="P104" s="107">
        <f>IF($AC$93&gt;4,P103+$M$3,"")</f>
      </c>
      <c r="Q104" s="103"/>
      <c r="R104" s="103"/>
      <c r="S104" s="103">
        <f>IF($AC$93=6,C97,"")</f>
      </c>
      <c r="T104" s="103" t="s">
        <v>13</v>
      </c>
      <c r="U104" s="103">
        <f>IF($AC$93=6,C98,"")</f>
      </c>
      <c r="V104" s="107">
        <f>IF($AC$93&gt;5,V103+$M$3,"")</f>
      </c>
    </row>
    <row r="105" spans="2:22" ht="16.5" customHeight="1">
      <c r="B105" s="62">
        <v>3</v>
      </c>
      <c r="C105" s="58" t="str">
        <f>'Groups 1 - 8'!C96</f>
        <v> </v>
      </c>
      <c r="D105" s="66">
        <f>'Groups 1 - 8'!Y96</f>
        <v>0</v>
      </c>
      <c r="E105" s="64"/>
      <c r="F105" s="65">
        <f>'Groups 1 - 8'!Z96</f>
        <v>0</v>
      </c>
      <c r="G105" s="103">
        <f>IF($AC$93=3,C97,IF($AC$93=4,C96,IF($AC$93=5,C96,IF($AC$93=6,C100,""))))</f>
      </c>
      <c r="H105" s="103" t="s">
        <v>13</v>
      </c>
      <c r="I105" s="103">
        <f>IF($AC$93=3,C98,IF($AC$93=4,C98,IF($AC$93=5,C100,IF($AC$93=6,C101,""))))</f>
      </c>
      <c r="J105" s="107">
        <f>IF($AC$93&gt;2,J104+$M$3,"")</f>
      </c>
      <c r="K105" s="103"/>
      <c r="L105" s="103"/>
      <c r="M105" s="103">
        <f>IF($AC$93=5,C96,IF($AC$93=6,C101,""))</f>
      </c>
      <c r="N105" s="103" t="s">
        <v>13</v>
      </c>
      <c r="O105" s="103">
        <f>IF($AC$93=5,C99,IF($AC$93=6,C98,""))</f>
      </c>
      <c r="P105" s="107">
        <f>IF($AC$93&gt;4,P104+$M$3,"")</f>
      </c>
      <c r="Q105" s="103"/>
      <c r="R105" s="103"/>
      <c r="S105" s="103">
        <f>IF($AC$93=6,C99,"")</f>
      </c>
      <c r="T105" s="103" t="s">
        <v>13</v>
      </c>
      <c r="U105" s="103">
        <f>IF($AC$93=6,C100,"")</f>
      </c>
      <c r="V105" s="107">
        <f>IF($AC$93&gt;5,V104+$M$3,"")</f>
      </c>
    </row>
    <row r="106" spans="2:22" ht="16.5" customHeight="1">
      <c r="B106" s="62">
        <v>4</v>
      </c>
      <c r="C106" s="59" t="str">
        <f>'Groups 1 - 8'!C97</f>
        <v> </v>
      </c>
      <c r="D106" s="66">
        <f>'Groups 1 - 8'!Y97</f>
        <v>0</v>
      </c>
      <c r="E106" s="64"/>
      <c r="F106" s="65">
        <f>'Groups 1 - 8'!Z97</f>
        <v>0</v>
      </c>
      <c r="G106" s="103">
        <f>IF($AC$93=4,C97,IF($AC$93=5,C97,IF($AC$93=6,C96,"")))</f>
      </c>
      <c r="H106" s="103" t="s">
        <v>13</v>
      </c>
      <c r="I106" s="103">
        <f>IF($AC$93=4,C99,IF($AC$93=5,C98,IF($AC$93=6,C98,"")))</f>
      </c>
      <c r="J106" s="107">
        <f>IF($AC$93&gt;3,J105+$M$3,"")</f>
      </c>
      <c r="K106" s="103"/>
      <c r="L106" s="103"/>
      <c r="M106" s="103">
        <f>IF($AC$93=5,C97,IF($AC$93=6,C96,""))</f>
      </c>
      <c r="N106" s="103" t="s">
        <v>13</v>
      </c>
      <c r="O106" s="103">
        <f>IF($AC$93=5,C100,IF($AC$93=6,C99,""))</f>
      </c>
      <c r="P106" s="107">
        <f>IF($AC$93&gt;4,P105+$M$3,"")</f>
      </c>
      <c r="Q106" s="103"/>
      <c r="R106" s="103"/>
      <c r="S106" s="103"/>
      <c r="T106" s="103"/>
      <c r="U106" s="103"/>
      <c r="V106" s="107"/>
    </row>
    <row r="107" spans="2:22" ht="16.5" customHeight="1">
      <c r="B107" s="62">
        <v>5</v>
      </c>
      <c r="C107" s="59" t="str">
        <f>'Groups 1 - 8'!C98</f>
        <v> </v>
      </c>
      <c r="D107" s="66">
        <f>'Groups 1 - 8'!Y98</f>
        <v>0</v>
      </c>
      <c r="E107" s="64"/>
      <c r="F107" s="65">
        <f>'Groups 1 - 8'!Z98</f>
        <v>0</v>
      </c>
      <c r="G107" s="103">
        <f>IF($AC$93=4,C96,IF($AC$93=5,C99,IF($AC$93=6,C97,"")))</f>
      </c>
      <c r="H107" s="103" t="s">
        <v>13</v>
      </c>
      <c r="I107" s="103">
        <f>IF($AC$93=4,C99,IF($AC$93=5,C100,IF($AC$93=6,C100,"")))</f>
      </c>
      <c r="J107" s="107">
        <f>IF($AC$93&gt;3,J106+$M$3,"")</f>
      </c>
      <c r="K107" s="103"/>
      <c r="L107" s="103"/>
      <c r="M107" s="103">
        <f>IF($AC$93=6,C97,"")</f>
      </c>
      <c r="N107" s="103" t="s">
        <v>13</v>
      </c>
      <c r="O107" s="103">
        <f>IF($AC$93=6,C101,"")</f>
      </c>
      <c r="P107" s="107">
        <f>IF($AC$93&gt;5,P106+$M$3,"")</f>
      </c>
      <c r="Q107" s="103"/>
      <c r="R107" s="103"/>
      <c r="S107" s="103"/>
      <c r="T107" s="103"/>
      <c r="U107" s="103"/>
      <c r="V107" s="107"/>
    </row>
    <row r="108" spans="2:29" ht="16.5" customHeight="1" thickBot="1">
      <c r="B108" s="88">
        <v>6</v>
      </c>
      <c r="C108" s="60" t="str">
        <f>'Groups 1 - 8'!C99</f>
        <v> </v>
      </c>
      <c r="D108" s="67">
        <f>'Groups 1 - 8'!Y99</f>
        <v>0</v>
      </c>
      <c r="E108" s="68"/>
      <c r="F108" s="69">
        <f>'Groups 1 - 8'!Z99</f>
        <v>0</v>
      </c>
      <c r="G108" s="103">
        <f>IF($AC$93=4,C97,IF($AC$93=5,C96,IF($AC$93=6,C101,"")))</f>
      </c>
      <c r="I108" s="103">
        <f>IF($AC$93=4,C98,IF($AC$93=5,C98,IF($AC$93=6,C99,"")))</f>
      </c>
      <c r="J108" s="107">
        <f>IF($AC$93&gt;3,J107+$M$3,"")</f>
      </c>
      <c r="M108" s="103">
        <f>IF($AC$93=6,C100,"")</f>
      </c>
      <c r="O108" s="103">
        <f>IF($AC$93=6,C98,"")</f>
      </c>
      <c r="P108" s="107">
        <f>IF($AC$93&gt;5,P107+$M$3,"")</f>
      </c>
      <c r="AC108" s="9">
        <f>IF(LEN(C116)&gt;1,6,IF(LEN(C115)&gt;1,5,IF(LEN(C114)&gt;1,4,IF(LEN(C113)&gt;1,3,IF(LEN(C112)&gt;1,2,1)))))</f>
        <v>1</v>
      </c>
    </row>
    <row r="109" ht="16.5" customHeight="1" thickBot="1"/>
    <row r="110" spans="1:26" ht="16.5" customHeight="1" thickBot="1" thickTop="1">
      <c r="A110" s="15">
        <f>A95+1</f>
        <v>8</v>
      </c>
      <c r="B110" s="70" t="s">
        <v>14</v>
      </c>
      <c r="C110" s="71" t="str">
        <f>CONCATENATE("Skupina č. ",B111)</f>
        <v>Skupina č. 8</v>
      </c>
      <c r="D110" s="77"/>
      <c r="E110" s="78" t="str">
        <f>C111</f>
        <v> </v>
      </c>
      <c r="F110" s="79"/>
      <c r="G110" s="80"/>
      <c r="H110" s="78" t="str">
        <f>C112</f>
        <v> </v>
      </c>
      <c r="I110" s="79"/>
      <c r="J110" s="80"/>
      <c r="K110" s="78" t="str">
        <f>C113</f>
        <v> </v>
      </c>
      <c r="L110" s="79"/>
      <c r="M110" s="80"/>
      <c r="N110" s="78" t="str">
        <f>C114</f>
        <v> </v>
      </c>
      <c r="O110" s="79"/>
      <c r="P110" s="80"/>
      <c r="Q110" s="78" t="str">
        <f>C115</f>
        <v> </v>
      </c>
      <c r="R110" s="79"/>
      <c r="S110" s="78"/>
      <c r="T110" s="78" t="str">
        <f>C116</f>
        <v> </v>
      </c>
      <c r="U110" s="81"/>
      <c r="V110" s="120" t="s">
        <v>8</v>
      </c>
      <c r="W110" s="121"/>
      <c r="X110" s="122"/>
      <c r="Y110" s="16" t="s">
        <v>1</v>
      </c>
      <c r="Z110" s="17" t="s">
        <v>0</v>
      </c>
    </row>
    <row r="111" spans="2:26" ht="16.5" customHeight="1" thickTop="1">
      <c r="B111" s="109">
        <f>A110</f>
        <v>8</v>
      </c>
      <c r="C111" s="85" t="str">
        <f ca="1" t="shared" si="14" ref="C111:C116">INDIRECT("Start!D"&amp;VALUE(B111+5))</f>
        <v> </v>
      </c>
      <c r="D111" s="82" t="s">
        <v>7</v>
      </c>
      <c r="E111" s="83" t="s">
        <v>7</v>
      </c>
      <c r="F111" s="84" t="s">
        <v>7</v>
      </c>
      <c r="G111" s="72">
        <v>0</v>
      </c>
      <c r="H111" s="73" t="s">
        <v>2</v>
      </c>
      <c r="I111" s="74">
        <v>0</v>
      </c>
      <c r="J111" s="72">
        <v>0</v>
      </c>
      <c r="K111" s="73" t="s">
        <v>2</v>
      </c>
      <c r="L111" s="74">
        <v>0</v>
      </c>
      <c r="M111" s="72">
        <v>0</v>
      </c>
      <c r="N111" s="73" t="s">
        <v>2</v>
      </c>
      <c r="O111" s="74">
        <v>0</v>
      </c>
      <c r="P111" s="72">
        <v>0</v>
      </c>
      <c r="Q111" s="73" t="s">
        <v>2</v>
      </c>
      <c r="R111" s="74">
        <v>0</v>
      </c>
      <c r="S111" s="75">
        <v>0</v>
      </c>
      <c r="T111" s="73" t="s">
        <v>2</v>
      </c>
      <c r="U111" s="76">
        <v>0</v>
      </c>
      <c r="V111" s="18">
        <f>SUM(G111,J111,M111,P111,S111)</f>
        <v>0</v>
      </c>
      <c r="W111" s="94" t="s">
        <v>2</v>
      </c>
      <c r="X111" s="95">
        <f>SUM(I111,L111,O111,R111,U111)</f>
        <v>0</v>
      </c>
      <c r="Y111" s="97">
        <f aca="true" t="shared" si="15" ref="Y111:Y116">IF(X111=0,V111,V111/X111)</f>
        <v>0</v>
      </c>
      <c r="Z111" s="19">
        <f>SUM(IF(G111&gt;I111,2,0),IF(J111&gt;L111,2,0),IF(M111&gt;O111,2,0),IF(P111&gt;R111,2,0),IF(S111&gt;U111,2,0))</f>
        <v>0</v>
      </c>
    </row>
    <row r="112" spans="2:26" ht="16.5" customHeight="1">
      <c r="B112" s="110">
        <f>B111+$D$3</f>
        <v>16</v>
      </c>
      <c r="C112" s="86" t="str">
        <f ca="1" t="shared" si="14"/>
        <v> </v>
      </c>
      <c r="D112" s="20">
        <f>I111</f>
        <v>0</v>
      </c>
      <c r="E112" s="21" t="str">
        <f>$H$6</f>
        <v>:</v>
      </c>
      <c r="F112" s="22">
        <f>G111</f>
        <v>0</v>
      </c>
      <c r="G112" s="23" t="s">
        <v>7</v>
      </c>
      <c r="H112" s="24" t="s">
        <v>7</v>
      </c>
      <c r="I112" s="25" t="s">
        <v>7</v>
      </c>
      <c r="J112" s="26">
        <v>0</v>
      </c>
      <c r="K112" s="27" t="s">
        <v>2</v>
      </c>
      <c r="L112" s="28">
        <v>0</v>
      </c>
      <c r="M112" s="26">
        <v>0</v>
      </c>
      <c r="N112" s="27" t="s">
        <v>2</v>
      </c>
      <c r="O112" s="28">
        <v>0</v>
      </c>
      <c r="P112" s="26">
        <v>0</v>
      </c>
      <c r="Q112" s="27" t="s">
        <v>2</v>
      </c>
      <c r="R112" s="28">
        <v>0</v>
      </c>
      <c r="S112" s="29">
        <v>0</v>
      </c>
      <c r="T112" s="27" t="s">
        <v>2</v>
      </c>
      <c r="U112" s="30">
        <v>0</v>
      </c>
      <c r="V112" s="18">
        <f>SUM(D112,J112,M112,P112,S112)</f>
        <v>0</v>
      </c>
      <c r="W112" s="31" t="s">
        <v>2</v>
      </c>
      <c r="X112" s="32">
        <f>SUM(F112,L112,O112,R112,U112)</f>
        <v>0</v>
      </c>
      <c r="Y112" s="96">
        <f t="shared" si="15"/>
        <v>0</v>
      </c>
      <c r="Z112" s="19">
        <f>SUM(IF(D112&gt;F112,2,0),IF(J112&gt;L112,2,0),IF(M112&gt;O112,2,0),IF(P112&gt;R112,2,0),IF(S112&gt;U112,2,0))</f>
        <v>0</v>
      </c>
    </row>
    <row r="113" spans="2:26" ht="16.5" customHeight="1">
      <c r="B113" s="110">
        <f>B112+$D$3</f>
        <v>24</v>
      </c>
      <c r="C113" s="86" t="str">
        <f ca="1" t="shared" si="14"/>
        <v> </v>
      </c>
      <c r="D113" s="34">
        <f>L111</f>
        <v>0</v>
      </c>
      <c r="E113" s="35" t="str">
        <f>$H$6</f>
        <v>:</v>
      </c>
      <c r="F113" s="36">
        <f>J111</f>
        <v>0</v>
      </c>
      <c r="G113" s="37">
        <f>L112</f>
        <v>0</v>
      </c>
      <c r="H113" s="35" t="str">
        <f>$H$6</f>
        <v>:</v>
      </c>
      <c r="I113" s="36">
        <f>J112</f>
        <v>0</v>
      </c>
      <c r="J113" s="23" t="s">
        <v>7</v>
      </c>
      <c r="K113" s="24" t="s">
        <v>7</v>
      </c>
      <c r="L113" s="25" t="s">
        <v>7</v>
      </c>
      <c r="M113" s="26">
        <v>0</v>
      </c>
      <c r="N113" s="27" t="s">
        <v>2</v>
      </c>
      <c r="O113" s="28">
        <v>0</v>
      </c>
      <c r="P113" s="38">
        <v>0</v>
      </c>
      <c r="Q113" s="27" t="s">
        <v>2</v>
      </c>
      <c r="R113" s="39">
        <v>0</v>
      </c>
      <c r="S113" s="40">
        <v>0</v>
      </c>
      <c r="T113" s="41" t="s">
        <v>2</v>
      </c>
      <c r="U113" s="42">
        <v>0</v>
      </c>
      <c r="V113" s="18">
        <f>SUM(D113,G113,M113,P113,S113)</f>
        <v>0</v>
      </c>
      <c r="W113" s="31" t="s">
        <v>2</v>
      </c>
      <c r="X113" s="32">
        <f>SUM(F113,I113,O113,R113,U113)</f>
        <v>0</v>
      </c>
      <c r="Y113" s="33">
        <f t="shared" si="15"/>
        <v>0</v>
      </c>
      <c r="Z113" s="19">
        <f>SUM(IF(D113&gt;F113,2,0),IF(G113&gt;I113,2,0),IF(M113&gt;O113,2,0),IF(P113&gt;R113,2,0),IF(S113&gt;U113,2,0))</f>
        <v>0</v>
      </c>
    </row>
    <row r="114" spans="2:26" ht="16.5" customHeight="1">
      <c r="B114" s="110">
        <f>B113+$D$3</f>
        <v>32</v>
      </c>
      <c r="C114" s="86" t="str">
        <f ca="1" t="shared" si="14"/>
        <v> </v>
      </c>
      <c r="D114" s="34">
        <f>O111</f>
        <v>0</v>
      </c>
      <c r="E114" s="35" t="str">
        <f>$H$6</f>
        <v>:</v>
      </c>
      <c r="F114" s="36">
        <f>M111</f>
        <v>0</v>
      </c>
      <c r="G114" s="37">
        <f>O112</f>
        <v>0</v>
      </c>
      <c r="H114" s="35" t="str">
        <f>$H$6</f>
        <v>:</v>
      </c>
      <c r="I114" s="36">
        <f>M112</f>
        <v>0</v>
      </c>
      <c r="J114" s="37">
        <f>O113</f>
        <v>0</v>
      </c>
      <c r="K114" s="35" t="str">
        <f>$H$6</f>
        <v>:</v>
      </c>
      <c r="L114" s="36">
        <f>M113</f>
        <v>0</v>
      </c>
      <c r="M114" s="23" t="s">
        <v>7</v>
      </c>
      <c r="N114" s="24" t="s">
        <v>7</v>
      </c>
      <c r="O114" s="25" t="s">
        <v>7</v>
      </c>
      <c r="P114" s="38">
        <v>0</v>
      </c>
      <c r="Q114" s="27" t="s">
        <v>2</v>
      </c>
      <c r="R114" s="39">
        <v>0</v>
      </c>
      <c r="S114" s="40">
        <v>0</v>
      </c>
      <c r="T114" s="27" t="s">
        <v>2</v>
      </c>
      <c r="U114" s="42">
        <v>0</v>
      </c>
      <c r="V114" s="18">
        <f>SUM(D114,G114,J114,P114,S114)</f>
        <v>0</v>
      </c>
      <c r="W114" s="31" t="s">
        <v>2</v>
      </c>
      <c r="X114" s="32">
        <f>SUM(F114,I114,L114,R114,U114)</f>
        <v>0</v>
      </c>
      <c r="Y114" s="98">
        <f t="shared" si="15"/>
        <v>0</v>
      </c>
      <c r="Z114" s="19">
        <f>SUM(IF(D114&gt;F114,2,0),IF(G114&gt;I114,2,0),IF(J114&gt;L114,2,0),IF(P114&gt;R114,2,0),IF(S114&gt;U114,2,0))</f>
        <v>0</v>
      </c>
    </row>
    <row r="115" spans="2:26" ht="16.5" customHeight="1">
      <c r="B115" s="110">
        <f>B114+$D$3</f>
        <v>40</v>
      </c>
      <c r="C115" s="86" t="str">
        <f ca="1" t="shared" si="14"/>
        <v> </v>
      </c>
      <c r="D115" s="34">
        <f>R111</f>
        <v>0</v>
      </c>
      <c r="E115" s="35" t="str">
        <f>$H$6</f>
        <v>:</v>
      </c>
      <c r="F115" s="36">
        <f>P111</f>
        <v>0</v>
      </c>
      <c r="G115" s="37">
        <f>R112</f>
        <v>0</v>
      </c>
      <c r="H115" s="35" t="str">
        <f>$H$6</f>
        <v>:</v>
      </c>
      <c r="I115" s="36">
        <f>P112</f>
        <v>0</v>
      </c>
      <c r="J115" s="37">
        <f>R113</f>
        <v>0</v>
      </c>
      <c r="K115" s="35" t="str">
        <f>$H$6</f>
        <v>:</v>
      </c>
      <c r="L115" s="36">
        <f>P113</f>
        <v>0</v>
      </c>
      <c r="M115" s="37">
        <f>R114</f>
        <v>0</v>
      </c>
      <c r="N115" s="35" t="str">
        <f>$H$6</f>
        <v>:</v>
      </c>
      <c r="O115" s="36">
        <f>P114</f>
        <v>0</v>
      </c>
      <c r="P115" s="23" t="s">
        <v>7</v>
      </c>
      <c r="Q115" s="24" t="s">
        <v>7</v>
      </c>
      <c r="R115" s="25" t="s">
        <v>7</v>
      </c>
      <c r="S115" s="40">
        <v>0</v>
      </c>
      <c r="T115" s="27" t="s">
        <v>2</v>
      </c>
      <c r="U115" s="42">
        <v>0</v>
      </c>
      <c r="V115" s="18">
        <f>SUM(D115,G115,J115,M115,S115)</f>
        <v>0</v>
      </c>
      <c r="W115" s="31" t="s">
        <v>2</v>
      </c>
      <c r="X115" s="32">
        <f>SUM(F115,I115,L115,O115,U115)</f>
        <v>0</v>
      </c>
      <c r="Y115" s="98">
        <f t="shared" si="15"/>
        <v>0</v>
      </c>
      <c r="Z115" s="19">
        <f>SUM(IF(D115&gt;F115,2,0),IF(G115&gt;I115,2,0),IF(J115&gt;L115,2,0),IF(M115&gt;O115,2,0),IF(S115&gt;U115,2,0))</f>
        <v>0</v>
      </c>
    </row>
    <row r="116" spans="2:26" ht="16.5" customHeight="1" thickBot="1">
      <c r="B116" s="111">
        <f>B115+$D$3</f>
        <v>48</v>
      </c>
      <c r="C116" s="87" t="str">
        <f ca="1" t="shared" si="14"/>
        <v> </v>
      </c>
      <c r="D116" s="43">
        <f>U111</f>
        <v>0</v>
      </c>
      <c r="E116" s="44" t="str">
        <f>$H$6</f>
        <v>:</v>
      </c>
      <c r="F116" s="45">
        <f>S111</f>
        <v>0</v>
      </c>
      <c r="G116" s="46">
        <f>U112</f>
        <v>0</v>
      </c>
      <c r="H116" s="44" t="str">
        <f>$H$6</f>
        <v>:</v>
      </c>
      <c r="I116" s="45">
        <f>S112</f>
        <v>0</v>
      </c>
      <c r="J116" s="46">
        <f>U113</f>
        <v>0</v>
      </c>
      <c r="K116" s="44" t="str">
        <f>$H$6</f>
        <v>:</v>
      </c>
      <c r="L116" s="45">
        <f>S113</f>
        <v>0</v>
      </c>
      <c r="M116" s="46">
        <f>U114</f>
        <v>0</v>
      </c>
      <c r="N116" s="44" t="str">
        <f>$H$6</f>
        <v>:</v>
      </c>
      <c r="O116" s="45">
        <f>S114</f>
        <v>0</v>
      </c>
      <c r="P116" s="46">
        <f>U115</f>
        <v>0</v>
      </c>
      <c r="Q116" s="44" t="str">
        <f>$H$6</f>
        <v>:</v>
      </c>
      <c r="R116" s="45">
        <f>S115</f>
        <v>0</v>
      </c>
      <c r="S116" s="47" t="s">
        <v>7</v>
      </c>
      <c r="T116" s="48" t="s">
        <v>7</v>
      </c>
      <c r="U116" s="49" t="s">
        <v>7</v>
      </c>
      <c r="V116" s="50">
        <f>SUM(D116,G116,J116,M116,P116)</f>
        <v>0</v>
      </c>
      <c r="W116" s="51" t="s">
        <v>2</v>
      </c>
      <c r="X116" s="52">
        <f>SUM(F116,I116,L116,O116,R116)</f>
        <v>0</v>
      </c>
      <c r="Y116" s="53">
        <f t="shared" si="15"/>
        <v>0</v>
      </c>
      <c r="Z116" s="54">
        <f>SUM(IF(D116&gt;F116,2,0),IF(G116&gt;I116,2,0),IF(J116&gt;L116,2,0),IF(M116&gt;O116,2,0),IF(P116&gt;R116,2,0))</f>
        <v>0</v>
      </c>
    </row>
    <row r="117" spans="2:6" ht="16.5" customHeight="1" thickBot="1" thickTop="1">
      <c r="B117" s="13" t="s">
        <v>15</v>
      </c>
      <c r="C117" s="55" t="s">
        <v>4</v>
      </c>
      <c r="D117" s="55" t="s">
        <v>1</v>
      </c>
      <c r="E117" s="56"/>
      <c r="F117" s="57" t="s">
        <v>0</v>
      </c>
    </row>
    <row r="118" spans="2:22" ht="16.5" customHeight="1">
      <c r="B118" s="61">
        <v>1</v>
      </c>
      <c r="C118" s="59" t="str">
        <f>'Groups 1 - 8'!C115</f>
        <v> </v>
      </c>
      <c r="D118" s="63">
        <f>'Groups 1 - 8'!Y115</f>
        <v>0</v>
      </c>
      <c r="E118" s="64"/>
      <c r="F118" s="65">
        <f>'Groups 1 - 8'!Z115</f>
        <v>0</v>
      </c>
      <c r="G118" s="103" t="str">
        <f>C111</f>
        <v> </v>
      </c>
      <c r="H118" s="103" t="s">
        <v>13</v>
      </c>
      <c r="I118" s="103" t="str">
        <f>C112</f>
        <v> </v>
      </c>
      <c r="J118" s="107">
        <f>$J$3</f>
        <v>0.4375</v>
      </c>
      <c r="K118" s="104"/>
      <c r="L118" s="105"/>
      <c r="M118" s="103">
        <f>IF($AC$108=5,C112,IF($AC$108=6,C111,""))</f>
      </c>
      <c r="N118" s="106" t="s">
        <v>13</v>
      </c>
      <c r="O118" s="103">
        <f>IF($AC$108=5,C114,IF($AC$108=6,C115,""))</f>
      </c>
      <c r="P118" s="107">
        <f>IF($AC$108&gt;4,J123+$M$3,"")</f>
      </c>
      <c r="Q118" s="106"/>
      <c r="R118" s="103"/>
      <c r="S118" s="103">
        <f>IF($AC$108=6,C111,"")</f>
      </c>
      <c r="T118" s="106" t="s">
        <v>13</v>
      </c>
      <c r="U118" s="103">
        <f>IF($AC$108=6,C116,"")</f>
      </c>
      <c r="V118" s="107">
        <f>IF($AC$108&gt;5,P123+$M$3,"")</f>
      </c>
    </row>
    <row r="119" spans="2:22" ht="16.5" customHeight="1">
      <c r="B119" s="62">
        <v>2</v>
      </c>
      <c r="C119" s="59" t="str">
        <f>'Groups 1 - 8'!C116</f>
        <v> </v>
      </c>
      <c r="D119" s="66">
        <f>'Groups 1 - 8'!Y116</f>
        <v>0</v>
      </c>
      <c r="E119" s="64"/>
      <c r="F119" s="65">
        <f>'Groups 1 - 8'!Z116</f>
        <v>0</v>
      </c>
      <c r="G119" s="103">
        <f>IF($AC$108&gt;2,C113,"")</f>
      </c>
      <c r="H119" s="103" t="s">
        <v>13</v>
      </c>
      <c r="I119" s="103">
        <f>IF($AC$108=3,C111,IF($AC$108&gt;3,C114,""))</f>
      </c>
      <c r="J119" s="107">
        <f>IF($AC$108&gt;2,J118+$M$3,"")</f>
      </c>
      <c r="K119" s="103"/>
      <c r="L119" s="103"/>
      <c r="M119" s="103">
        <f>IF($AC$108=5,C115,IF($AC$108=6,C112,""))</f>
      </c>
      <c r="N119" s="103" t="s">
        <v>13</v>
      </c>
      <c r="O119" s="103">
        <f>IF($AC$108=5,C113,IF($AC$108=6,C114,""))</f>
      </c>
      <c r="P119" s="107">
        <f>IF($AC$108&gt;4,P118+$M$3,"")</f>
      </c>
      <c r="Q119" s="103"/>
      <c r="R119" s="103"/>
      <c r="S119" s="103">
        <f>IF($AC$108=6,C112,"")</f>
      </c>
      <c r="T119" s="103" t="s">
        <v>13</v>
      </c>
      <c r="U119" s="103">
        <f>IF($AC$108=6,C113,"")</f>
      </c>
      <c r="V119" s="107">
        <f>IF($AC$108&gt;5,V118+$M$3,"")</f>
      </c>
    </row>
    <row r="120" spans="2:22" ht="16.5" customHeight="1">
      <c r="B120" s="62">
        <v>3</v>
      </c>
      <c r="C120" s="58" t="str">
        <f>'Groups 1 - 8'!C111</f>
        <v> </v>
      </c>
      <c r="D120" s="66">
        <f>'Groups 1 - 8'!Y111</f>
        <v>0</v>
      </c>
      <c r="E120" s="64"/>
      <c r="F120" s="65">
        <f>'Groups 1 - 8'!Z111</f>
        <v>0</v>
      </c>
      <c r="G120" s="103">
        <f>IF($AC$108=3,C112,IF($AC$108=4,C111,IF($AC$108=5,C111,IF($AC$108=6,C115,""))))</f>
      </c>
      <c r="H120" s="103" t="s">
        <v>13</v>
      </c>
      <c r="I120" s="103">
        <f>IF($AC$108=3,C113,IF($AC$108=4,C113,IF($AC$108=5,C115,IF($AC$108=6,C116,""))))</f>
      </c>
      <c r="J120" s="107">
        <f>IF($AC$108&gt;2,J119+$M$3,"")</f>
      </c>
      <c r="K120" s="103"/>
      <c r="L120" s="103"/>
      <c r="M120" s="103">
        <f>IF($AC$108=5,C111,IF($AC$108=6,C116,""))</f>
      </c>
      <c r="N120" s="103" t="s">
        <v>13</v>
      </c>
      <c r="O120" s="103">
        <f>IF($AC$108=5,C114,IF($AC$108=6,C113,""))</f>
      </c>
      <c r="P120" s="107">
        <f>IF($AC$108&gt;4,P119+$M$3,"")</f>
      </c>
      <c r="Q120" s="103"/>
      <c r="R120" s="103"/>
      <c r="S120" s="103">
        <f>IF($AC$108=6,C114,"")</f>
      </c>
      <c r="T120" s="103" t="s">
        <v>13</v>
      </c>
      <c r="U120" s="103">
        <f>IF($AC$108=6,C115,"")</f>
      </c>
      <c r="V120" s="107">
        <f>IF($AC$108&gt;5,V119+$M$3,"")</f>
      </c>
    </row>
    <row r="121" spans="2:22" ht="16.5" customHeight="1">
      <c r="B121" s="62">
        <v>4</v>
      </c>
      <c r="C121" s="59" t="str">
        <f>'Groups 1 - 8'!C112</f>
        <v> </v>
      </c>
      <c r="D121" s="66">
        <f>'Groups 1 - 8'!Y112</f>
        <v>0</v>
      </c>
      <c r="E121" s="64"/>
      <c r="F121" s="65">
        <f>'Groups 1 - 8'!Z112</f>
        <v>0</v>
      </c>
      <c r="G121" s="103">
        <f>IF($AC$108=4,C112,IF($AC$108=5,C112,IF($AC$108=6,C111,"")))</f>
      </c>
      <c r="H121" s="103" t="s">
        <v>13</v>
      </c>
      <c r="I121" s="103">
        <f>IF($AC$108=4,C114,IF($AC$108=5,C113,IF($AC$108=6,C113,"")))</f>
      </c>
      <c r="J121" s="107">
        <f>IF($AC$108&gt;3,J120+$M$3,"")</f>
      </c>
      <c r="K121" s="103"/>
      <c r="L121" s="103"/>
      <c r="M121" s="103">
        <f>IF($AC$108=5,C112,IF($AC$108=6,C111,""))</f>
      </c>
      <c r="N121" s="103" t="s">
        <v>13</v>
      </c>
      <c r="O121" s="103">
        <f>IF($AC$108=5,C115,IF($AC$108=6,C114,""))</f>
      </c>
      <c r="P121" s="107">
        <f>IF($AC$108&gt;4,P120+$M$3,"")</f>
      </c>
      <c r="Q121" s="103"/>
      <c r="R121" s="103"/>
      <c r="S121" s="103"/>
      <c r="T121" s="103"/>
      <c r="U121" s="103"/>
      <c r="V121" s="107"/>
    </row>
    <row r="122" spans="2:22" ht="16.5" customHeight="1">
      <c r="B122" s="62">
        <v>5</v>
      </c>
      <c r="C122" s="59" t="str">
        <f>'Groups 1 - 8'!C113</f>
        <v> </v>
      </c>
      <c r="D122" s="66">
        <f>'Groups 1 - 8'!Y113</f>
        <v>0</v>
      </c>
      <c r="E122" s="64"/>
      <c r="F122" s="65">
        <f>'Groups 1 - 8'!Z113</f>
        <v>0</v>
      </c>
      <c r="G122" s="103">
        <f>IF($AC$108=4,C111,IF($AC$108=5,C114,IF($AC$108=6,C112,"")))</f>
      </c>
      <c r="H122" s="103" t="s">
        <v>13</v>
      </c>
      <c r="I122" s="103">
        <f>IF($AC$108=4,C114,IF($AC$108=5,C115,IF($AC$108=6,C115,"")))</f>
      </c>
      <c r="J122" s="107">
        <f>IF($AC$108&gt;3,J121+$M$3,"")</f>
      </c>
      <c r="K122" s="103"/>
      <c r="L122" s="103"/>
      <c r="M122" s="103">
        <f>IF($AC$108=6,C112,"")</f>
      </c>
      <c r="N122" s="103" t="s">
        <v>13</v>
      </c>
      <c r="O122" s="103">
        <f>IF($AC$108=6,C116,"")</f>
      </c>
      <c r="P122" s="107">
        <f>IF($AC$108&gt;5,P121+$M$3,"")</f>
      </c>
      <c r="Q122" s="103"/>
      <c r="R122" s="103"/>
      <c r="S122" s="103"/>
      <c r="T122" s="103"/>
      <c r="U122" s="103"/>
      <c r="V122" s="107"/>
    </row>
    <row r="123" spans="2:16" ht="16.5" customHeight="1" thickBot="1">
      <c r="B123" s="88">
        <v>6</v>
      </c>
      <c r="C123" s="60" t="str">
        <f>'Groups 1 - 8'!C114</f>
        <v> </v>
      </c>
      <c r="D123" s="67">
        <f>'Groups 1 - 8'!Y114</f>
        <v>0</v>
      </c>
      <c r="E123" s="68"/>
      <c r="F123" s="69">
        <f>'Groups 1 - 8'!Z114</f>
        <v>0</v>
      </c>
      <c r="G123" s="103">
        <f>IF($AC$108=4,C112,IF($AC$108=5,C111,IF($AC$108=6,C116,"")))</f>
      </c>
      <c r="I123" s="103">
        <f>IF($AC$108=4,C113,IF($AC$108=5,C113,IF($AC$108=6,C114,"")))</f>
      </c>
      <c r="J123" s="107">
        <f>IF($AC$108&gt;3,J122+$M$3,"")</f>
      </c>
      <c r="M123" s="103">
        <f>IF($AC$108=6,C115,"")</f>
      </c>
      <c r="O123" s="103">
        <f>IF($AC$108=6,C113,"")</f>
      </c>
      <c r="P123" s="107">
        <f>IF($AC$108&gt;5,P122+$M$3,"")</f>
      </c>
    </row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sheetProtection/>
  <mergeCells count="9">
    <mergeCell ref="O3:X3"/>
    <mergeCell ref="V65:X65"/>
    <mergeCell ref="V80:X80"/>
    <mergeCell ref="V95:X95"/>
    <mergeCell ref="V110:X110"/>
    <mergeCell ref="V5:X5"/>
    <mergeCell ref="V20:X20"/>
    <mergeCell ref="V35:X35"/>
    <mergeCell ref="V50:X50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Braňo MAŽÁRI</dc:creator>
  <cp:keywords/>
  <dc:description/>
  <cp:lastModifiedBy>Brano Mažári</cp:lastModifiedBy>
  <dcterms:created xsi:type="dcterms:W3CDTF">2007-02-10T08:29:04Z</dcterms:created>
  <dcterms:modified xsi:type="dcterms:W3CDTF">2011-12-15T15:42:44Z</dcterms:modified>
  <cp:category/>
  <cp:version/>
  <cp:contentType/>
  <cp:contentStatus/>
</cp:coreProperties>
</file>